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男子決勝一覧" sheetId="1" r:id="rId1"/>
    <sheet name="女子決勝一覧 " sheetId="2" r:id="rId2"/>
  </sheets>
  <externalReferences>
    <externalReference r:id="rId5"/>
  </externalReferences>
  <definedNames>
    <definedName name="_xlnm.Print_Area" localSheetId="1">'女子決勝一覧 '!$A$1:$AM$96</definedName>
    <definedName name="_xlnm.Print_Area" localSheetId="0">'男子決勝一覧'!$A$1:$AM$94</definedName>
    <definedName name="Z_0D9EC74A_FAAB_48D9_A115_AB72B948C9CD_.wvu.Cols" localSheetId="1" hidden="1">'女子決勝一覧 '!$J:$K,'女子決勝一覧 '!$S:$T,'女子決勝一覧 '!$AB:$AC,'女子決勝一覧 '!$AK:$AL</definedName>
    <definedName name="Z_0D9EC74A_FAAB_48D9_A115_AB72B948C9CD_.wvu.Cols" localSheetId="0" hidden="1">'男子決勝一覧'!$J:$K,'男子決勝一覧'!$S:$T,'男子決勝一覧'!$AB:$AC,'男子決勝一覧'!$AK:$AL</definedName>
    <definedName name="Z_0D9EC74A_FAAB_48D9_A115_AB72B948C9CD_.wvu.PrintArea" localSheetId="1" hidden="1">'女子決勝一覧 '!$A$1:$AM$96</definedName>
    <definedName name="Z_0D9EC74A_FAAB_48D9_A115_AB72B948C9CD_.wvu.PrintArea" localSheetId="0" hidden="1">'男子決勝一覧'!$A$1:$AM$94</definedName>
    <definedName name="Z_26CB5C3D_D204_4BE8_9EF6_A5E0A4D1CA4A_.wvu.Cols" localSheetId="1" hidden="1">'女子決勝一覧 '!$J:$K,'女子決勝一覧 '!$S:$T,'女子決勝一覧 '!$AB:$AC,'女子決勝一覧 '!$AK:$AL</definedName>
    <definedName name="Z_26CB5C3D_D204_4BE8_9EF6_A5E0A4D1CA4A_.wvu.Cols" localSheetId="0" hidden="1">'男子決勝一覧'!$J:$K,'男子決勝一覧'!$S:$T,'男子決勝一覧'!$AB:$AC,'男子決勝一覧'!$AK:$AL</definedName>
    <definedName name="Z_26CB5C3D_D204_4BE8_9EF6_A5E0A4D1CA4A_.wvu.PrintArea" localSheetId="1" hidden="1">'女子決勝一覧 '!$A$1:$AM$94</definedName>
    <definedName name="Z_26CB5C3D_D204_4BE8_9EF6_A5E0A4D1CA4A_.wvu.PrintArea" localSheetId="0" hidden="1">'男子決勝一覧'!$A$1:$AM$94</definedName>
    <definedName name="Z_2E430F91_918E_40BC_BF4E_C975431F82A8_.wvu.Cols" localSheetId="1" hidden="1">'女子決勝一覧 '!$J:$K,'女子決勝一覧 '!$S:$T,'女子決勝一覧 '!$AB:$AC,'女子決勝一覧 '!$AK:$AL</definedName>
    <definedName name="Z_2E430F91_918E_40BC_BF4E_C975431F82A8_.wvu.Cols" localSheetId="0" hidden="1">'男子決勝一覧'!$J:$K,'男子決勝一覧'!$S:$T,'男子決勝一覧'!$AB:$AC,'男子決勝一覧'!$AK:$AL</definedName>
    <definedName name="Z_2E430F91_918E_40BC_BF4E_C975431F82A8_.wvu.PrintArea" localSheetId="1" hidden="1">'女子決勝一覧 '!$A$1:$AM$94</definedName>
    <definedName name="Z_2E430F91_918E_40BC_BF4E_C975431F82A8_.wvu.PrintArea" localSheetId="0" hidden="1">'男子決勝一覧'!$A$1:$AM$94</definedName>
    <definedName name="Z_2EE769E1_51CA_4B19_9C40_1409D21CC3A8_.wvu.Cols" localSheetId="1" hidden="1">'女子決勝一覧 '!$J:$K,'女子決勝一覧 '!$S:$T,'女子決勝一覧 '!$AB:$AC,'女子決勝一覧 '!$AK:$AL</definedName>
    <definedName name="Z_2EE769E1_51CA_4B19_9C40_1409D21CC3A8_.wvu.Cols" localSheetId="0" hidden="1">'男子決勝一覧'!$J:$K,'男子決勝一覧'!$S:$T,'男子決勝一覧'!$AB:$AC,'男子決勝一覧'!$AK:$AL</definedName>
    <definedName name="Z_2EE769E1_51CA_4B19_9C40_1409D21CC3A8_.wvu.PrintArea" localSheetId="1" hidden="1">'女子決勝一覧 '!$A$1:$AM$96</definedName>
    <definedName name="Z_2EE769E1_51CA_4B19_9C40_1409D21CC3A8_.wvu.PrintArea" localSheetId="0" hidden="1">'男子決勝一覧'!$A$1:$AM$94</definedName>
    <definedName name="Z_31D0DAFE_737C_4DFF_B319_1EB53C1E0B9A_.wvu.Cols" localSheetId="1" hidden="1">'女子決勝一覧 '!$J:$K,'女子決勝一覧 '!$S:$T,'女子決勝一覧 '!$AB:$AC,'女子決勝一覧 '!$AK:$AL</definedName>
    <definedName name="Z_31D0DAFE_737C_4DFF_B319_1EB53C1E0B9A_.wvu.Cols" localSheetId="0" hidden="1">'男子決勝一覧'!$J:$K,'男子決勝一覧'!$S:$T,'男子決勝一覧'!$AB:$AC,'男子決勝一覧'!$AK:$AL</definedName>
    <definedName name="Z_31D0DAFE_737C_4DFF_B319_1EB53C1E0B9A_.wvu.PrintArea" localSheetId="1" hidden="1">'女子決勝一覧 '!$A$1:$AM$94</definedName>
    <definedName name="Z_31D0DAFE_737C_4DFF_B319_1EB53C1E0B9A_.wvu.PrintArea" localSheetId="0" hidden="1">'男子決勝一覧'!$A$1:$AM$94</definedName>
    <definedName name="Z_4C9823A0_B644_11D8_AFB5_0000E22FC8B9_.wvu.PrintArea" localSheetId="1" hidden="1">'女子決勝一覧 '!$A$1:$AM$96</definedName>
    <definedName name="Z_4C9823A0_B644_11D8_AFB5_0000E22FC8B9_.wvu.PrintArea" localSheetId="0" hidden="1">'男子決勝一覧'!$A$1:$AM$94</definedName>
    <definedName name="Z_527472F7_EA0F_49E5_927B_1C9BE7C3F36F_.wvu.Cols" localSheetId="1" hidden="1">'女子決勝一覧 '!$J:$K,'女子決勝一覧 '!$S:$T,'女子決勝一覧 '!$AB:$AC,'女子決勝一覧 '!$AK:$AL</definedName>
    <definedName name="Z_527472F7_EA0F_49E5_927B_1C9BE7C3F36F_.wvu.Cols" localSheetId="0" hidden="1">'男子決勝一覧'!$J:$K,'男子決勝一覧'!$S:$T,'男子決勝一覧'!$AB:$AC,'男子決勝一覧'!$AK:$AL</definedName>
    <definedName name="Z_527472F7_EA0F_49E5_927B_1C9BE7C3F36F_.wvu.PrintArea" localSheetId="1" hidden="1">'女子決勝一覧 '!$A$1:$AM$96</definedName>
    <definedName name="Z_527472F7_EA0F_49E5_927B_1C9BE7C3F36F_.wvu.PrintArea" localSheetId="0" hidden="1">'男子決勝一覧'!$A$1:$AM$94</definedName>
    <definedName name="Z_618EFAC5_466E_4747_B813_AF72A6AEF704_.wvu.PrintArea" localSheetId="1" hidden="1">'女子決勝一覧 '!$A$48:$AM$96</definedName>
    <definedName name="Z_618EFAC5_466E_4747_B813_AF72A6AEF704_.wvu.PrintArea" localSheetId="0" hidden="1">'男子決勝一覧'!$A$48:$AM$94</definedName>
    <definedName name="Z_712FB386_18C9_49FB_8456_B15FE72FFB91_.wvu.Cols" localSheetId="1" hidden="1">'女子決勝一覧 '!$J:$K,'女子決勝一覧 '!$S:$T,'女子決勝一覧 '!$AB:$AC,'女子決勝一覧 '!$AK:$AL</definedName>
    <definedName name="Z_712FB386_18C9_49FB_8456_B15FE72FFB91_.wvu.Cols" localSheetId="0" hidden="1">'男子決勝一覧'!$J:$K,'男子決勝一覧'!$S:$T,'男子決勝一覧'!$AB:$AC,'男子決勝一覧'!$AK:$AL</definedName>
    <definedName name="Z_712FB386_18C9_49FB_8456_B15FE72FFB91_.wvu.PrintArea" localSheetId="1" hidden="1">'女子決勝一覧 '!$A$1:$AM$96</definedName>
    <definedName name="Z_712FB386_18C9_49FB_8456_B15FE72FFB91_.wvu.PrintArea" localSheetId="0" hidden="1">'男子決勝一覧'!$A$1:$AM$94</definedName>
    <definedName name="Z_762FD04D_4852_4F4B_8DBD_79E8D2BFF616_.wvu.Cols" localSheetId="1" hidden="1">'女子決勝一覧 '!$J:$K,'女子決勝一覧 '!$S:$T,'女子決勝一覧 '!$AB:$AC,'女子決勝一覧 '!$AK:$AL</definedName>
    <definedName name="Z_762FD04D_4852_4F4B_8DBD_79E8D2BFF616_.wvu.Cols" localSheetId="0" hidden="1">'男子決勝一覧'!$J:$K,'男子決勝一覧'!$S:$T,'男子決勝一覧'!$AB:$AC,'男子決勝一覧'!$AK:$AL</definedName>
    <definedName name="Z_762FD04D_4852_4F4B_8DBD_79E8D2BFF616_.wvu.PrintArea" localSheetId="1" hidden="1">'女子決勝一覧 '!$A$1:$AM$96</definedName>
    <definedName name="Z_762FD04D_4852_4F4B_8DBD_79E8D2BFF616_.wvu.PrintArea" localSheetId="0" hidden="1">'男子決勝一覧'!$A$1:$AM$94</definedName>
    <definedName name="Z_8F375600_6C24_4CC6_A208_885013A23066_.wvu.PrintArea" localSheetId="1" hidden="1">'女子決勝一覧 '!$A$48:$AM$96</definedName>
    <definedName name="Z_8F375600_6C24_4CC6_A208_885013A23066_.wvu.PrintArea" localSheetId="0" hidden="1">'男子決勝一覧'!$A$48:$AM$94</definedName>
    <definedName name="Z_A98E652A_B6AD_44E1_93A4_7E57F341AC3A_.wvu.Cols" localSheetId="1" hidden="1">'女子決勝一覧 '!$J:$K,'女子決勝一覧 '!$S:$T,'女子決勝一覧 '!$AB:$AC,'女子決勝一覧 '!$AK:$AL</definedName>
    <definedName name="Z_A98E652A_B6AD_44E1_93A4_7E57F341AC3A_.wvu.Cols" localSheetId="0" hidden="1">'男子決勝一覧'!$J:$K,'男子決勝一覧'!$S:$T,'男子決勝一覧'!$AB:$AC,'男子決勝一覧'!$AK:$AL</definedName>
    <definedName name="Z_A98E652A_B6AD_44E1_93A4_7E57F341AC3A_.wvu.PrintArea" localSheetId="1" hidden="1">'女子決勝一覧 '!$A$1:$AM$96</definedName>
    <definedName name="Z_A98E652A_B6AD_44E1_93A4_7E57F341AC3A_.wvu.PrintArea" localSheetId="0" hidden="1">'男子決勝一覧'!$A$1:$AM$94</definedName>
    <definedName name="Z_E566D36F_CDC5_4DBA_969B_AAF2EE3727F8_.wvu.PrintArea" localSheetId="1" hidden="1">'女子決勝一覧 '!$A$48:$AM$96</definedName>
    <definedName name="Z_E566D36F_CDC5_4DBA_969B_AAF2EE3727F8_.wvu.PrintArea" localSheetId="0" hidden="1">'男子決勝一覧'!$A$48:$AM$94</definedName>
    <definedName name="Z_F7A2B467_0628_4DB5_AD50_305D8A7BD24A_.wvu.Cols" localSheetId="0" hidden="1">'男子決勝一覧'!$J:$K,'男子決勝一覧'!$S:$T,'男子決勝一覧'!$AB:$AC,'男子決勝一覧'!$AK:$AL</definedName>
  </definedNames>
  <calcPr fullCalcOnLoad="1"/>
</workbook>
</file>

<file path=xl/sharedStrings.xml><?xml version="1.0" encoding="utf-8"?>
<sst xmlns="http://schemas.openxmlformats.org/spreadsheetml/2006/main" count="264" uniqueCount="71">
  <si>
    <t>陸 上 競 技 会 成 績 用 紙 （ 男 子 ）</t>
  </si>
  <si>
    <t>競技会名</t>
  </si>
  <si>
    <t>陸上競技場　</t>
  </si>
  <si>
    <t>主催団体</t>
  </si>
  <si>
    <t>　富山県中学校体育連盟</t>
  </si>
  <si>
    <t>記録主任</t>
  </si>
  <si>
    <t>主管陸協</t>
  </si>
  <si>
    <t>　富山陸上競技協会</t>
  </si>
  <si>
    <t>種　目</t>
  </si>
  <si>
    <t>位</t>
  </si>
  <si>
    <t>氏　名</t>
  </si>
  <si>
    <t>所　属</t>
  </si>
  <si>
    <t>学年</t>
  </si>
  <si>
    <t>記　録</t>
  </si>
  <si>
    <t>風　速</t>
  </si>
  <si>
    <t>(参　考)</t>
  </si>
  <si>
    <t>１年100m</t>
  </si>
  <si>
    <t>２年100m</t>
  </si>
  <si>
    <t>ト</t>
  </si>
  <si>
    <t>３年100m</t>
  </si>
  <si>
    <t>ラ</t>
  </si>
  <si>
    <t>共通200m</t>
  </si>
  <si>
    <t>ッ</t>
  </si>
  <si>
    <t>ク</t>
  </si>
  <si>
    <t>共通400m</t>
  </si>
  <si>
    <t>・</t>
  </si>
  <si>
    <t>共通800m</t>
  </si>
  <si>
    <t>フ</t>
  </si>
  <si>
    <t>ィ</t>
  </si>
  <si>
    <t>１年1500m</t>
  </si>
  <si>
    <t>｜</t>
  </si>
  <si>
    <t>共通1500m</t>
  </si>
  <si>
    <t>ル</t>
  </si>
  <si>
    <t>ド</t>
  </si>
  <si>
    <t>共通3000m</t>
  </si>
  <si>
    <t>共通110mH</t>
  </si>
  <si>
    <t>１年400mR</t>
  </si>
  <si>
    <t>共通400mR</t>
  </si>
  <si>
    <t>共通走高跳</t>
  </si>
  <si>
    <t>共通棒高跳</t>
  </si>
  <si>
    <t>１年走幅跳</t>
  </si>
  <si>
    <t>共通走幅跳</t>
  </si>
  <si>
    <t>｜</t>
  </si>
  <si>
    <t>共通砲丸投</t>
  </si>
  <si>
    <t>ル</t>
  </si>
  <si>
    <t>ド</t>
  </si>
  <si>
    <t>四種競技</t>
  </si>
  <si>
    <t>点</t>
  </si>
  <si>
    <t>男子総合</t>
  </si>
  <si>
    <t>出町</t>
  </si>
  <si>
    <t>福野</t>
  </si>
  <si>
    <t>福光</t>
  </si>
  <si>
    <t>庄西</t>
  </si>
  <si>
    <t>井波</t>
  </si>
  <si>
    <t>吉江</t>
  </si>
  <si>
    <t>城端</t>
  </si>
  <si>
    <t>般若</t>
  </si>
  <si>
    <t>陸 上 競 技 会 成 績 用 紙 （ 女 子 ）</t>
  </si>
  <si>
    <t>ト</t>
  </si>
  <si>
    <t>ラ</t>
  </si>
  <si>
    <t>ッ</t>
  </si>
  <si>
    <t>ク</t>
  </si>
  <si>
    <t>・</t>
  </si>
  <si>
    <t>フ</t>
  </si>
  <si>
    <t>ィ</t>
  </si>
  <si>
    <t>共通100mH</t>
  </si>
  <si>
    <t>１年</t>
  </si>
  <si>
    <t>４×１００ｍＲ</t>
  </si>
  <si>
    <t>女子総合</t>
  </si>
  <si>
    <t>石動</t>
  </si>
  <si>
    <t>男女総合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</si>
</sst>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2"/>
      <name val="ＭＳ Ｐゴシック"/>
      <family val="3"/>
    </font>
    <font>
      <sz val="6"/>
      <name val="ＭＳ 明朝"/>
      <family val="1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center" indent="2"/>
    </xf>
    <xf numFmtId="0" fontId="4" fillId="0" borderId="16" xfId="0" applyFont="1" applyBorder="1" applyAlignment="1">
      <alignment wrapText="1"/>
    </xf>
    <xf numFmtId="0" fontId="8" fillId="0" borderId="16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2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3" xfId="0" applyNumberFormat="1" applyFont="1" applyBorder="1" applyAlignment="1" applyProtection="1" quotePrefix="1">
      <alignment vertical="center"/>
      <protection locked="0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176" fontId="2" fillId="0" borderId="27" xfId="0" applyNumberFormat="1" applyFont="1" applyBorder="1" applyAlignment="1" applyProtection="1" quotePrefix="1">
      <alignment vertical="center"/>
      <protection locked="0"/>
    </xf>
    <xf numFmtId="0" fontId="2" fillId="0" borderId="28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176" fontId="2" fillId="0" borderId="29" xfId="0" applyNumberFormat="1" applyFont="1" applyBorder="1" applyAlignment="1" applyProtection="1" quotePrefix="1">
      <alignment vertical="center"/>
      <protection locked="0"/>
    </xf>
    <xf numFmtId="0" fontId="2" fillId="0" borderId="17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shrinkToFit="1"/>
    </xf>
    <xf numFmtId="0" fontId="5" fillId="0" borderId="33" xfId="0" applyFont="1" applyBorder="1" applyAlignment="1">
      <alignment horizontal="center" vertical="center" shrinkToFit="1"/>
    </xf>
    <xf numFmtId="176" fontId="2" fillId="0" borderId="34" xfId="0" applyNumberFormat="1" applyFont="1" applyBorder="1" applyAlignment="1" applyProtection="1" quotePrefix="1">
      <alignment vertical="center"/>
      <protection locked="0"/>
    </xf>
    <xf numFmtId="0" fontId="2" fillId="0" borderId="17" xfId="0" applyNumberFormat="1" applyFont="1" applyBorder="1" applyAlignment="1">
      <alignment horizontal="center" vertical="center" shrinkToFit="1"/>
    </xf>
    <xf numFmtId="0" fontId="5" fillId="0" borderId="30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49" fontId="2" fillId="0" borderId="30" xfId="0" applyNumberFormat="1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2" fillId="0" borderId="25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49" fontId="2" fillId="0" borderId="33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176" fontId="2" fillId="0" borderId="37" xfId="0" applyNumberFormat="1" applyFont="1" applyBorder="1" applyAlignment="1" applyProtection="1" quotePrefix="1">
      <alignment vertical="center"/>
      <protection locked="0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42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center" vertical="center" shrinkToFit="1"/>
    </xf>
    <xf numFmtId="0" fontId="2" fillId="0" borderId="42" xfId="0" applyFont="1" applyBorder="1" applyAlignment="1">
      <alignment vertical="center" shrinkToFit="1"/>
    </xf>
    <xf numFmtId="0" fontId="2" fillId="0" borderId="42" xfId="0" applyFont="1" applyBorder="1" applyAlignment="1">
      <alignment vertical="center"/>
    </xf>
    <xf numFmtId="0" fontId="2" fillId="0" borderId="42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43" xfId="0" applyFont="1" applyBorder="1" applyAlignment="1">
      <alignment vertical="center" shrinkToFit="1"/>
    </xf>
    <xf numFmtId="0" fontId="5" fillId="0" borderId="44" xfId="0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 applyProtection="1" quotePrefix="1">
      <alignment vertical="center"/>
      <protection locked="0"/>
    </xf>
    <xf numFmtId="0" fontId="2" fillId="0" borderId="46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 indent="1"/>
    </xf>
    <xf numFmtId="0" fontId="2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1"/>
    </xf>
    <xf numFmtId="0" fontId="5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 indent="1"/>
    </xf>
    <xf numFmtId="0" fontId="2" fillId="0" borderId="20" xfId="0" applyFont="1" applyBorder="1" applyAlignment="1">
      <alignment vertical="center"/>
    </xf>
    <xf numFmtId="0" fontId="2" fillId="0" borderId="39" xfId="0" applyFont="1" applyBorder="1" applyAlignment="1">
      <alignment horizontal="left" vertical="center" indent="1"/>
    </xf>
    <xf numFmtId="0" fontId="2" fillId="0" borderId="52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indent="1"/>
    </xf>
    <xf numFmtId="0" fontId="2" fillId="0" borderId="53" xfId="0" applyFont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indent="1"/>
    </xf>
    <xf numFmtId="0" fontId="2" fillId="0" borderId="55" xfId="0" applyFont="1" applyBorder="1" applyAlignment="1">
      <alignment horizontal="left" vertical="center" indent="1"/>
    </xf>
    <xf numFmtId="0" fontId="2" fillId="0" borderId="53" xfId="0" applyNumberFormat="1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2" fillId="0" borderId="35" xfId="0" applyFont="1" applyBorder="1" applyAlignment="1">
      <alignment vertical="center" shrinkToFit="1"/>
    </xf>
    <xf numFmtId="0" fontId="2" fillId="0" borderId="42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44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43" xfId="0" applyFont="1" applyBorder="1" applyAlignment="1">
      <alignment horizontal="left" vertical="center" shrinkToFit="1"/>
    </xf>
    <xf numFmtId="0" fontId="2" fillId="0" borderId="35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 shrinkToFit="1"/>
    </xf>
    <xf numFmtId="0" fontId="2" fillId="0" borderId="54" xfId="0" applyFont="1" applyBorder="1" applyAlignment="1">
      <alignment vertical="center"/>
    </xf>
    <xf numFmtId="0" fontId="2" fillId="0" borderId="54" xfId="0" applyNumberFormat="1" applyFont="1" applyBorder="1" applyAlignment="1">
      <alignment horizontal="center" vertical="center"/>
    </xf>
    <xf numFmtId="176" fontId="11" fillId="0" borderId="25" xfId="0" applyNumberFormat="1" applyFont="1" applyBorder="1" applyAlignment="1">
      <alignment vertical="center"/>
    </xf>
    <xf numFmtId="0" fontId="2" fillId="0" borderId="35" xfId="0" applyFont="1" applyBorder="1" applyAlignment="1">
      <alignment horizontal="left" vertical="center" shrinkToFit="1"/>
    </xf>
    <xf numFmtId="176" fontId="44" fillId="0" borderId="29" xfId="0" applyNumberFormat="1" applyFont="1" applyBorder="1" applyAlignment="1" applyProtection="1" quotePrefix="1">
      <alignment vertical="center"/>
      <protection locked="0"/>
    </xf>
    <xf numFmtId="176" fontId="44" fillId="33" borderId="29" xfId="0" applyNumberFormat="1" applyFont="1" applyFill="1" applyBorder="1" applyAlignment="1" applyProtection="1" quotePrefix="1">
      <alignment vertical="center"/>
      <protection locked="0"/>
    </xf>
    <xf numFmtId="0" fontId="2" fillId="0" borderId="59" xfId="0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2" fillId="0" borderId="57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76" fontId="2" fillId="0" borderId="41" xfId="0" applyNumberFormat="1" applyFont="1" applyBorder="1" applyAlignment="1" applyProtection="1" quotePrefix="1">
      <alignment vertical="center"/>
      <protection locked="0"/>
    </xf>
    <xf numFmtId="0" fontId="2" fillId="0" borderId="50" xfId="0" applyFont="1" applyBorder="1" applyAlignment="1">
      <alignment vertical="center"/>
    </xf>
    <xf numFmtId="0" fontId="2" fillId="0" borderId="44" xfId="0" applyNumberFormat="1" applyFont="1" applyBorder="1" applyAlignment="1">
      <alignment horizontal="center" vertical="center"/>
    </xf>
    <xf numFmtId="176" fontId="2" fillId="0" borderId="53" xfId="0" applyNumberFormat="1" applyFont="1" applyBorder="1" applyAlignment="1" applyProtection="1" quotePrefix="1">
      <alignment vertical="center"/>
      <protection locked="0"/>
    </xf>
    <xf numFmtId="0" fontId="4" fillId="0" borderId="55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61" xfId="0" applyNumberFormat="1" applyFont="1" applyBorder="1" applyAlignment="1" applyProtection="1" quotePrefix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&#65298;&#65300;&#22320;&#21306;&#38520;&#19978;\H24&#30778;&#27874;&#22320;&#21306;&#12503;&#125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プロ編予選入力"/>
      <sheetName val="男子プロ編決勝入力 "/>
      <sheetName val="男子四種入力"/>
      <sheetName val="男子予選記録 "/>
      <sheetName val="男子決勝番編・記録"/>
      <sheetName val="男子四種記録"/>
      <sheetName val="男子決勝一覧"/>
      <sheetName val="男子プログラム"/>
      <sheetName val="男子リレープログラム"/>
      <sheetName val="男子四種プログラム"/>
      <sheetName val="女子プロ編予選入力 "/>
      <sheetName val="女子プロ編決勝入力  "/>
      <sheetName val="女子四種入力"/>
      <sheetName val="女子予選記録  "/>
      <sheetName val="女子決勝番編・記録 "/>
      <sheetName val="女子四種記録"/>
      <sheetName val="女子決勝一覧 "/>
      <sheetName val="女子プログラム "/>
      <sheetName val="女子リレープログラム "/>
      <sheetName val="女子四種プログラム"/>
      <sheetName val="気象"/>
      <sheetName val="男子名簿"/>
      <sheetName val="女子名簿"/>
      <sheetName val="記録データ"/>
      <sheetName val="大会情報"/>
      <sheetName val="大会記録"/>
      <sheetName val="フィールド記録用紙"/>
      <sheetName val="学校得点"/>
      <sheetName val="県選申込"/>
      <sheetName val="通信申込"/>
      <sheetName val="Sheet1"/>
    </sheetNames>
    <sheetDataSet>
      <sheetData sheetId="0">
        <row r="2">
          <cell r="F2">
            <v>7025</v>
          </cell>
          <cell r="G2" t="str">
            <v>片岡　輝</v>
          </cell>
          <cell r="H2">
            <v>1</v>
          </cell>
          <cell r="I2" t="str">
            <v>大谷</v>
          </cell>
          <cell r="J2">
            <v>1</v>
          </cell>
          <cell r="K2">
            <v>1341</v>
          </cell>
          <cell r="L2">
            <v>1</v>
          </cell>
          <cell r="M2" t="str">
            <v>１３″４１</v>
          </cell>
        </row>
        <row r="3">
          <cell r="F3">
            <v>8003</v>
          </cell>
          <cell r="G3" t="str">
            <v>林　　晴希</v>
          </cell>
          <cell r="H3">
            <v>1</v>
          </cell>
          <cell r="I3" t="str">
            <v>庄川</v>
          </cell>
          <cell r="J3">
            <v>2</v>
          </cell>
          <cell r="K3">
            <v>1352</v>
          </cell>
          <cell r="M3" t="str">
            <v>１３″５２</v>
          </cell>
        </row>
        <row r="4">
          <cell r="F4">
            <v>7202</v>
          </cell>
          <cell r="G4" t="str">
            <v>川田  晃広</v>
          </cell>
          <cell r="H4">
            <v>1</v>
          </cell>
          <cell r="I4" t="str">
            <v>蟹谷</v>
          </cell>
          <cell r="J4">
            <v>6</v>
          </cell>
          <cell r="K4">
            <v>1432</v>
          </cell>
          <cell r="M4" t="str">
            <v>１４″３２</v>
          </cell>
        </row>
        <row r="5">
          <cell r="F5">
            <v>7402</v>
          </cell>
          <cell r="G5" t="str">
            <v>岩城　篤修</v>
          </cell>
          <cell r="H5">
            <v>1</v>
          </cell>
          <cell r="I5" t="str">
            <v>吉江</v>
          </cell>
          <cell r="J5">
            <v>7</v>
          </cell>
          <cell r="K5">
            <v>1434</v>
          </cell>
          <cell r="M5" t="str">
            <v>１４″３４</v>
          </cell>
        </row>
        <row r="6">
          <cell r="F6">
            <v>7910</v>
          </cell>
          <cell r="G6" t="str">
            <v>楠　　友也</v>
          </cell>
          <cell r="H6">
            <v>1</v>
          </cell>
          <cell r="I6" t="str">
            <v>井波</v>
          </cell>
          <cell r="J6">
            <v>5</v>
          </cell>
          <cell r="K6">
            <v>1425</v>
          </cell>
          <cell r="M6" t="str">
            <v>１４″２５</v>
          </cell>
        </row>
        <row r="7">
          <cell r="F7">
            <v>7716</v>
          </cell>
          <cell r="G7" t="str">
            <v>尾田　一翔</v>
          </cell>
          <cell r="H7">
            <v>1</v>
          </cell>
          <cell r="I7" t="str">
            <v>庄西</v>
          </cell>
          <cell r="J7">
            <v>4</v>
          </cell>
          <cell r="K7">
            <v>1414</v>
          </cell>
          <cell r="M7" t="str">
            <v>１４″１４</v>
          </cell>
        </row>
        <row r="8">
          <cell r="F8">
            <v>7823</v>
          </cell>
          <cell r="G8" t="str">
            <v>島田　大道</v>
          </cell>
          <cell r="H8">
            <v>1</v>
          </cell>
          <cell r="I8" t="str">
            <v>般若</v>
          </cell>
          <cell r="J8">
            <v>3</v>
          </cell>
          <cell r="K8">
            <v>1364</v>
          </cell>
          <cell r="M8" t="str">
            <v>１３″６４</v>
          </cell>
        </row>
        <row r="9">
          <cell r="F9">
            <v>8307</v>
          </cell>
          <cell r="G9" t="str">
            <v>山本　颯樹</v>
          </cell>
          <cell r="H9">
            <v>1</v>
          </cell>
          <cell r="I9" t="str">
            <v>平</v>
          </cell>
          <cell r="J9">
            <v>8</v>
          </cell>
          <cell r="K9">
            <v>1553</v>
          </cell>
          <cell r="M9" t="str">
            <v>１５″５３</v>
          </cell>
        </row>
        <row r="10">
          <cell r="F10">
            <v>7637</v>
          </cell>
          <cell r="G10" t="str">
            <v>松浦　翼</v>
          </cell>
          <cell r="H10">
            <v>1</v>
          </cell>
          <cell r="I10" t="str">
            <v>出町</v>
          </cell>
          <cell r="J10">
            <v>4</v>
          </cell>
          <cell r="K10">
            <v>1379</v>
          </cell>
          <cell r="L10">
            <v>1.7</v>
          </cell>
          <cell r="M10" t="str">
            <v>１３″７９</v>
          </cell>
        </row>
        <row r="11">
          <cell r="F11">
            <v>7119</v>
          </cell>
          <cell r="G11" t="str">
            <v>宮崎　利生</v>
          </cell>
          <cell r="H11">
            <v>1</v>
          </cell>
          <cell r="I11" t="str">
            <v>津沢</v>
          </cell>
          <cell r="J11">
            <v>5</v>
          </cell>
          <cell r="K11">
            <v>1435</v>
          </cell>
          <cell r="M11" t="str">
            <v>１４″３５</v>
          </cell>
        </row>
        <row r="12">
          <cell r="F12">
            <v>7717</v>
          </cell>
          <cell r="G12" t="str">
            <v>林　　雅人</v>
          </cell>
          <cell r="H12">
            <v>1</v>
          </cell>
          <cell r="I12" t="str">
            <v>庄西</v>
          </cell>
          <cell r="J12">
            <v>3</v>
          </cell>
          <cell r="K12">
            <v>1368</v>
          </cell>
          <cell r="M12" t="str">
            <v>１３″６８</v>
          </cell>
        </row>
        <row r="13">
          <cell r="F13">
            <v>7340</v>
          </cell>
          <cell r="G13" t="str">
            <v>本田　修隆</v>
          </cell>
          <cell r="H13">
            <v>1</v>
          </cell>
          <cell r="I13" t="str">
            <v>福光</v>
          </cell>
          <cell r="J13">
            <v>2</v>
          </cell>
          <cell r="K13">
            <v>1333</v>
          </cell>
          <cell r="M13" t="str">
            <v>１３″３３</v>
          </cell>
        </row>
        <row r="14">
          <cell r="F14">
            <v>8304</v>
          </cell>
          <cell r="G14" t="str">
            <v>中谷　芹</v>
          </cell>
          <cell r="H14">
            <v>1</v>
          </cell>
          <cell r="I14" t="str">
            <v>平</v>
          </cell>
          <cell r="J14">
            <v>6</v>
          </cell>
          <cell r="K14">
            <v>1471</v>
          </cell>
          <cell r="M14" t="str">
            <v>１４″７１</v>
          </cell>
        </row>
        <row r="15">
          <cell r="F15">
            <v>8523</v>
          </cell>
          <cell r="G15" t="str">
            <v>阿部マテウス</v>
          </cell>
          <cell r="H15">
            <v>1</v>
          </cell>
          <cell r="I15" t="str">
            <v>福野</v>
          </cell>
          <cell r="J15">
            <v>1</v>
          </cell>
          <cell r="K15">
            <v>1309</v>
          </cell>
          <cell r="M15" t="str">
            <v>１３″０９</v>
          </cell>
        </row>
        <row r="16">
          <cell r="F16">
            <v>8620</v>
          </cell>
          <cell r="G16" t="str">
            <v>丹野　颯人</v>
          </cell>
          <cell r="H16">
            <v>1</v>
          </cell>
          <cell r="I16" t="str">
            <v>井口</v>
          </cell>
          <cell r="J16">
            <v>7</v>
          </cell>
          <cell r="K16">
            <v>1480</v>
          </cell>
          <cell r="M16" t="str">
            <v>１４″８０</v>
          </cell>
        </row>
        <row r="17">
          <cell r="F17">
            <v>6832</v>
          </cell>
          <cell r="G17" t="str">
            <v>横川　亮太</v>
          </cell>
          <cell r="H17">
            <v>1</v>
          </cell>
          <cell r="I17" t="str">
            <v>石動</v>
          </cell>
          <cell r="J17">
            <v>8</v>
          </cell>
          <cell r="K17">
            <v>1640</v>
          </cell>
          <cell r="M17" t="str">
            <v>１６″４０</v>
          </cell>
        </row>
        <row r="18">
          <cell r="G18" t="str">
            <v/>
          </cell>
          <cell r="H18" t="str">
            <v/>
          </cell>
          <cell r="I18" t="str">
            <v/>
          </cell>
          <cell r="L18">
            <v>0.6</v>
          </cell>
          <cell r="M18" t="str">
            <v/>
          </cell>
        </row>
        <row r="19">
          <cell r="F19">
            <v>7026</v>
          </cell>
          <cell r="G19" t="str">
            <v>森井　絢信</v>
          </cell>
          <cell r="H19">
            <v>1</v>
          </cell>
          <cell r="I19" t="str">
            <v>大谷</v>
          </cell>
          <cell r="J19">
            <v>6</v>
          </cell>
          <cell r="K19">
            <v>1432</v>
          </cell>
          <cell r="M19" t="str">
            <v>１４″３２</v>
          </cell>
        </row>
        <row r="20">
          <cell r="F20">
            <v>8221</v>
          </cell>
          <cell r="G20" t="str">
            <v>松本　竜河</v>
          </cell>
          <cell r="H20">
            <v>1</v>
          </cell>
          <cell r="I20" t="str">
            <v>城端</v>
          </cell>
          <cell r="J20">
            <v>1</v>
          </cell>
          <cell r="K20">
            <v>1351</v>
          </cell>
          <cell r="M20" t="str">
            <v>１３″５１</v>
          </cell>
        </row>
        <row r="21">
          <cell r="F21">
            <v>8002</v>
          </cell>
          <cell r="G21" t="str">
            <v>森田　文也</v>
          </cell>
          <cell r="H21">
            <v>1</v>
          </cell>
          <cell r="I21" t="str">
            <v>庄川</v>
          </cell>
          <cell r="J21">
            <v>7</v>
          </cell>
          <cell r="K21">
            <v>1433</v>
          </cell>
          <cell r="M21" t="str">
            <v>１４″３３</v>
          </cell>
        </row>
        <row r="22">
          <cell r="F22">
            <v>8522</v>
          </cell>
          <cell r="G22" t="str">
            <v>橋場　一将</v>
          </cell>
          <cell r="H22">
            <v>1</v>
          </cell>
          <cell r="I22" t="str">
            <v>福野</v>
          </cell>
          <cell r="J22">
            <v>4</v>
          </cell>
          <cell r="K22">
            <v>1379</v>
          </cell>
          <cell r="M22" t="str">
            <v>１３″７９</v>
          </cell>
        </row>
        <row r="23">
          <cell r="F23">
            <v>7403</v>
          </cell>
          <cell r="G23" t="str">
            <v>岩佐　真</v>
          </cell>
          <cell r="H23">
            <v>1</v>
          </cell>
          <cell r="I23" t="str">
            <v>吉江</v>
          </cell>
          <cell r="J23">
            <v>3</v>
          </cell>
          <cell r="K23">
            <v>1361</v>
          </cell>
          <cell r="M23" t="str">
            <v>１３″６１</v>
          </cell>
        </row>
        <row r="24">
          <cell r="F24">
            <v>7907</v>
          </cell>
          <cell r="G24" t="str">
            <v>中川　峻</v>
          </cell>
          <cell r="H24">
            <v>1</v>
          </cell>
          <cell r="I24" t="str">
            <v>井波</v>
          </cell>
          <cell r="J24">
            <v>5</v>
          </cell>
          <cell r="K24">
            <v>1417</v>
          </cell>
          <cell r="M24" t="str">
            <v>１４″１７</v>
          </cell>
        </row>
        <row r="25">
          <cell r="F25">
            <v>7827</v>
          </cell>
          <cell r="G25" t="str">
            <v>濱屋　佑将</v>
          </cell>
          <cell r="H25">
            <v>1</v>
          </cell>
          <cell r="I25" t="str">
            <v>般若</v>
          </cell>
          <cell r="J25">
            <v>2</v>
          </cell>
          <cell r="K25">
            <v>1357</v>
          </cell>
          <cell r="M25" t="str">
            <v>１３″５７</v>
          </cell>
        </row>
        <row r="26">
          <cell r="G26" t="str">
            <v/>
          </cell>
          <cell r="H26" t="str">
            <v/>
          </cell>
          <cell r="I26" t="str">
            <v/>
          </cell>
          <cell r="L26">
            <v>0.5</v>
          </cell>
          <cell r="M26" t="str">
            <v/>
          </cell>
        </row>
        <row r="27">
          <cell r="F27">
            <v>7206</v>
          </cell>
          <cell r="G27" t="str">
            <v>吉田　寿総</v>
          </cell>
          <cell r="H27">
            <v>1</v>
          </cell>
          <cell r="I27" t="str">
            <v>蟹谷</v>
          </cell>
          <cell r="J27">
            <v>6</v>
          </cell>
          <cell r="K27">
            <v>1466</v>
          </cell>
          <cell r="M27" t="str">
            <v>１４″６６</v>
          </cell>
        </row>
        <row r="28">
          <cell r="F28">
            <v>7633</v>
          </cell>
          <cell r="G28" t="str">
            <v>瀧山　鷹</v>
          </cell>
          <cell r="H28">
            <v>1</v>
          </cell>
          <cell r="I28" t="str">
            <v>出町</v>
          </cell>
          <cell r="J28">
            <v>1</v>
          </cell>
          <cell r="K28">
            <v>1251</v>
          </cell>
          <cell r="M28" t="str">
            <v>１２″５１</v>
          </cell>
        </row>
        <row r="29">
          <cell r="F29">
            <v>7118</v>
          </cell>
          <cell r="G29" t="str">
            <v>山室　仁司</v>
          </cell>
          <cell r="H29">
            <v>1</v>
          </cell>
          <cell r="I29" t="str">
            <v>津沢</v>
          </cell>
          <cell r="J29">
            <v>4</v>
          </cell>
          <cell r="K29">
            <v>1438</v>
          </cell>
          <cell r="M29" t="str">
            <v>１４″３８</v>
          </cell>
        </row>
        <row r="30">
          <cell r="F30">
            <v>7319</v>
          </cell>
          <cell r="G30" t="str">
            <v>上坂　朋史</v>
          </cell>
          <cell r="H30">
            <v>1</v>
          </cell>
          <cell r="I30" t="str">
            <v>福光</v>
          </cell>
          <cell r="J30">
            <v>3</v>
          </cell>
          <cell r="K30">
            <v>1390</v>
          </cell>
          <cell r="M30" t="str">
            <v>１３″９０</v>
          </cell>
        </row>
        <row r="31">
          <cell r="F31">
            <v>8237</v>
          </cell>
          <cell r="G31" t="str">
            <v>松永　侑馬</v>
          </cell>
          <cell r="H31">
            <v>1</v>
          </cell>
          <cell r="I31" t="str">
            <v>城端</v>
          </cell>
          <cell r="J31">
            <v>5</v>
          </cell>
          <cell r="K31">
            <v>1439</v>
          </cell>
          <cell r="M31" t="str">
            <v>１４″３９</v>
          </cell>
        </row>
        <row r="32">
          <cell r="F32">
            <v>6839</v>
          </cell>
          <cell r="G32" t="str">
            <v>寺﨑　快斗</v>
          </cell>
          <cell r="H32">
            <v>1</v>
          </cell>
          <cell r="I32" t="str">
            <v>石動</v>
          </cell>
          <cell r="J32">
            <v>2</v>
          </cell>
          <cell r="K32">
            <v>1367</v>
          </cell>
          <cell r="M32" t="str">
            <v>１３″６７</v>
          </cell>
        </row>
        <row r="33">
          <cell r="F33">
            <v>8619</v>
          </cell>
          <cell r="G33" t="str">
            <v>小林　稜典　</v>
          </cell>
          <cell r="H33">
            <v>1</v>
          </cell>
          <cell r="I33" t="str">
            <v>井口</v>
          </cell>
          <cell r="K33" t="str">
            <v>a</v>
          </cell>
          <cell r="M33" t="str">
            <v>棄権</v>
          </cell>
        </row>
        <row r="34">
          <cell r="G34" t="str">
            <v/>
          </cell>
          <cell r="H34" t="str">
            <v/>
          </cell>
          <cell r="I34" t="str">
            <v/>
          </cell>
          <cell r="M34" t="str">
            <v/>
          </cell>
        </row>
        <row r="35">
          <cell r="G35" t="str">
            <v/>
          </cell>
          <cell r="H35" t="str">
            <v/>
          </cell>
          <cell r="I35" t="str">
            <v/>
          </cell>
          <cell r="M35" t="str">
            <v/>
          </cell>
        </row>
        <row r="36">
          <cell r="G36" t="str">
            <v/>
          </cell>
          <cell r="H36" t="str">
            <v/>
          </cell>
          <cell r="I36" t="str">
            <v/>
          </cell>
          <cell r="M36" t="str">
            <v/>
          </cell>
        </row>
        <row r="37">
          <cell r="G37" t="str">
            <v/>
          </cell>
          <cell r="H37" t="str">
            <v/>
          </cell>
          <cell r="I37" t="str">
            <v/>
          </cell>
          <cell r="M37" t="str">
            <v/>
          </cell>
        </row>
        <row r="38">
          <cell r="G38" t="str">
            <v/>
          </cell>
          <cell r="H38" t="str">
            <v/>
          </cell>
          <cell r="I38" t="str">
            <v/>
          </cell>
          <cell r="M38" t="str">
            <v/>
          </cell>
        </row>
        <row r="39">
          <cell r="G39" t="str">
            <v/>
          </cell>
          <cell r="H39" t="str">
            <v/>
          </cell>
          <cell r="I39" t="str">
            <v/>
          </cell>
          <cell r="M39" t="str">
            <v/>
          </cell>
        </row>
        <row r="40">
          <cell r="G40" t="str">
            <v/>
          </cell>
          <cell r="H40" t="str">
            <v/>
          </cell>
          <cell r="I40" t="str">
            <v/>
          </cell>
          <cell r="M40" t="str">
            <v/>
          </cell>
        </row>
        <row r="41">
          <cell r="G41" t="str">
            <v/>
          </cell>
          <cell r="H41" t="str">
            <v/>
          </cell>
          <cell r="I41" t="str">
            <v/>
          </cell>
          <cell r="M41" t="str">
            <v/>
          </cell>
        </row>
        <row r="42">
          <cell r="G42" t="str">
            <v/>
          </cell>
          <cell r="H42" t="str">
            <v/>
          </cell>
          <cell r="I42" t="str">
            <v/>
          </cell>
          <cell r="M42" t="str">
            <v/>
          </cell>
        </row>
        <row r="43">
          <cell r="G43" t="str">
            <v/>
          </cell>
          <cell r="H43" t="str">
            <v/>
          </cell>
          <cell r="I43" t="str">
            <v/>
          </cell>
          <cell r="M43" t="str">
            <v/>
          </cell>
        </row>
        <row r="44">
          <cell r="G44" t="str">
            <v/>
          </cell>
          <cell r="H44" t="str">
            <v/>
          </cell>
          <cell r="I44" t="str">
            <v/>
          </cell>
          <cell r="M44" t="str">
            <v/>
          </cell>
        </row>
        <row r="45">
          <cell r="G45" t="str">
            <v/>
          </cell>
          <cell r="H45" t="str">
            <v/>
          </cell>
          <cell r="I45" t="str">
            <v/>
          </cell>
          <cell r="M45" t="str">
            <v/>
          </cell>
        </row>
        <row r="46">
          <cell r="G46" t="str">
            <v/>
          </cell>
          <cell r="H46" t="str">
            <v/>
          </cell>
          <cell r="I46" t="str">
            <v/>
          </cell>
          <cell r="M46" t="str">
            <v/>
          </cell>
        </row>
        <row r="47">
          <cell r="G47" t="str">
            <v/>
          </cell>
          <cell r="H47" t="str">
            <v/>
          </cell>
          <cell r="I47" t="str">
            <v/>
          </cell>
          <cell r="M47" t="str">
            <v/>
          </cell>
        </row>
        <row r="48">
          <cell r="G48" t="str">
            <v/>
          </cell>
          <cell r="H48" t="str">
            <v/>
          </cell>
          <cell r="I48" t="str">
            <v/>
          </cell>
          <cell r="M48" t="str">
            <v/>
          </cell>
        </row>
        <row r="49">
          <cell r="G49" t="str">
            <v/>
          </cell>
          <cell r="H49" t="str">
            <v/>
          </cell>
          <cell r="I49" t="str">
            <v/>
          </cell>
          <cell r="M49" t="str">
            <v/>
          </cell>
        </row>
        <row r="50">
          <cell r="F50">
            <v>7014</v>
          </cell>
          <cell r="G50" t="str">
            <v>中村　圭汰</v>
          </cell>
          <cell r="H50">
            <v>2</v>
          </cell>
          <cell r="I50" t="str">
            <v>大谷</v>
          </cell>
          <cell r="J50">
            <v>4</v>
          </cell>
          <cell r="K50">
            <v>1354</v>
          </cell>
          <cell r="L50">
            <v>-0.1</v>
          </cell>
          <cell r="M50" t="str">
            <v>１３″５４</v>
          </cell>
        </row>
        <row r="51">
          <cell r="F51">
            <v>8310</v>
          </cell>
          <cell r="G51" t="str">
            <v>岩﨑　詢市</v>
          </cell>
          <cell r="H51">
            <v>2</v>
          </cell>
          <cell r="I51" t="str">
            <v>平</v>
          </cell>
          <cell r="J51">
            <v>6</v>
          </cell>
          <cell r="K51">
            <v>1580</v>
          </cell>
          <cell r="M51" t="str">
            <v>１５″８０</v>
          </cell>
        </row>
        <row r="52">
          <cell r="F52">
            <v>7210</v>
          </cell>
          <cell r="G52" t="str">
            <v>白井　大聖</v>
          </cell>
          <cell r="H52">
            <v>2</v>
          </cell>
          <cell r="I52" t="str">
            <v>蟹谷</v>
          </cell>
          <cell r="J52">
            <v>1</v>
          </cell>
          <cell r="K52">
            <v>1234</v>
          </cell>
          <cell r="M52" t="str">
            <v>１２″３４</v>
          </cell>
        </row>
        <row r="53">
          <cell r="F53">
            <v>7616</v>
          </cell>
          <cell r="G53" t="str">
            <v>田矢　聖弥</v>
          </cell>
          <cell r="H53">
            <v>2</v>
          </cell>
          <cell r="I53" t="str">
            <v>出町</v>
          </cell>
          <cell r="J53">
            <v>2</v>
          </cell>
          <cell r="K53">
            <v>1296</v>
          </cell>
          <cell r="M53" t="str">
            <v>１２″９６</v>
          </cell>
        </row>
        <row r="54">
          <cell r="F54">
            <v>7713</v>
          </cell>
          <cell r="G54" t="str">
            <v>境　　龍星</v>
          </cell>
          <cell r="H54">
            <v>2</v>
          </cell>
          <cell r="I54" t="str">
            <v>庄西</v>
          </cell>
          <cell r="K54" t="str">
            <v>a</v>
          </cell>
          <cell r="M54" t="str">
            <v>棄権</v>
          </cell>
        </row>
        <row r="55">
          <cell r="F55">
            <v>7108</v>
          </cell>
          <cell r="G55" t="str">
            <v>中川　陽平</v>
          </cell>
          <cell r="H55">
            <v>2</v>
          </cell>
          <cell r="I55" t="str">
            <v>津沢</v>
          </cell>
          <cell r="K55" t="str">
            <v>a</v>
          </cell>
          <cell r="M55" t="str">
            <v>棄権</v>
          </cell>
        </row>
        <row r="56">
          <cell r="F56">
            <v>8007</v>
          </cell>
          <cell r="G56" t="str">
            <v>藤井　智寛</v>
          </cell>
          <cell r="H56">
            <v>2</v>
          </cell>
          <cell r="I56" t="str">
            <v>庄川</v>
          </cell>
          <cell r="J56">
            <v>5</v>
          </cell>
          <cell r="K56">
            <v>1372</v>
          </cell>
          <cell r="M56" t="str">
            <v>１３″７２</v>
          </cell>
        </row>
        <row r="57">
          <cell r="F57">
            <v>8247</v>
          </cell>
          <cell r="G57" t="str">
            <v>勇崎　光稀</v>
          </cell>
          <cell r="H57">
            <v>2</v>
          </cell>
          <cell r="I57" t="str">
            <v>城端</v>
          </cell>
          <cell r="J57">
            <v>3</v>
          </cell>
          <cell r="K57">
            <v>1335</v>
          </cell>
          <cell r="M57" t="str">
            <v>１３″３５</v>
          </cell>
        </row>
        <row r="58">
          <cell r="G58" t="str">
            <v/>
          </cell>
          <cell r="H58" t="str">
            <v/>
          </cell>
          <cell r="I58" t="str">
            <v/>
          </cell>
          <cell r="L58">
            <v>1.3</v>
          </cell>
          <cell r="M58" t="str">
            <v/>
          </cell>
        </row>
        <row r="59">
          <cell r="F59">
            <v>7903</v>
          </cell>
          <cell r="G59" t="str">
            <v>前川　竜亮</v>
          </cell>
          <cell r="H59">
            <v>2</v>
          </cell>
          <cell r="I59" t="str">
            <v>井波</v>
          </cell>
          <cell r="J59">
            <v>5</v>
          </cell>
          <cell r="K59">
            <v>1328</v>
          </cell>
          <cell r="M59" t="str">
            <v>１３″２８</v>
          </cell>
        </row>
        <row r="60">
          <cell r="F60">
            <v>7407</v>
          </cell>
          <cell r="G60" t="str">
            <v>河合　喜也</v>
          </cell>
          <cell r="H60">
            <v>2</v>
          </cell>
          <cell r="I60" t="str">
            <v>吉江</v>
          </cell>
          <cell r="J60">
            <v>1</v>
          </cell>
          <cell r="K60">
            <v>1234</v>
          </cell>
          <cell r="M60" t="str">
            <v>１２″３４</v>
          </cell>
        </row>
        <row r="61">
          <cell r="F61">
            <v>7813</v>
          </cell>
          <cell r="G61" t="str">
            <v>辻　　直希</v>
          </cell>
          <cell r="H61">
            <v>2</v>
          </cell>
          <cell r="I61" t="str">
            <v>般若</v>
          </cell>
          <cell r="J61">
            <v>6</v>
          </cell>
          <cell r="K61">
            <v>1380</v>
          </cell>
          <cell r="M61" t="str">
            <v>１３″８０</v>
          </cell>
        </row>
        <row r="62">
          <cell r="F62">
            <v>6806</v>
          </cell>
          <cell r="G62" t="str">
            <v>上田　一輝</v>
          </cell>
          <cell r="H62">
            <v>2</v>
          </cell>
          <cell r="I62" t="str">
            <v>石動</v>
          </cell>
          <cell r="J62">
            <v>3</v>
          </cell>
          <cell r="K62">
            <v>1298</v>
          </cell>
          <cell r="M62" t="str">
            <v>１２″９８</v>
          </cell>
        </row>
        <row r="63">
          <cell r="F63">
            <v>7328</v>
          </cell>
          <cell r="G63" t="str">
            <v>長谷川裕大</v>
          </cell>
          <cell r="H63">
            <v>2</v>
          </cell>
          <cell r="I63" t="str">
            <v>福光</v>
          </cell>
          <cell r="J63">
            <v>2</v>
          </cell>
          <cell r="K63">
            <v>1276</v>
          </cell>
          <cell r="M63" t="str">
            <v>１２″７６</v>
          </cell>
        </row>
        <row r="64">
          <cell r="F64">
            <v>8515</v>
          </cell>
          <cell r="G64" t="str">
            <v>上田　祥太郎</v>
          </cell>
          <cell r="H64">
            <v>2</v>
          </cell>
          <cell r="I64" t="str">
            <v>福野</v>
          </cell>
          <cell r="J64">
            <v>4</v>
          </cell>
          <cell r="K64">
            <v>1307</v>
          </cell>
          <cell r="M64" t="str">
            <v>１３″０７</v>
          </cell>
        </row>
        <row r="65">
          <cell r="F65">
            <v>8613</v>
          </cell>
          <cell r="G65" t="str">
            <v>前川　裕城</v>
          </cell>
          <cell r="H65">
            <v>2</v>
          </cell>
          <cell r="I65" t="str">
            <v>井口</v>
          </cell>
          <cell r="J65">
            <v>7</v>
          </cell>
          <cell r="K65">
            <v>1540</v>
          </cell>
          <cell r="M65" t="str">
            <v>１５″４０</v>
          </cell>
        </row>
        <row r="66">
          <cell r="G66" t="str">
            <v/>
          </cell>
          <cell r="H66" t="str">
            <v/>
          </cell>
          <cell r="I66" t="str">
            <v/>
          </cell>
          <cell r="L66">
            <v>1.2</v>
          </cell>
          <cell r="M66" t="str">
            <v/>
          </cell>
        </row>
        <row r="67">
          <cell r="F67">
            <v>8614</v>
          </cell>
          <cell r="G67" t="str">
            <v>松林　拓海</v>
          </cell>
          <cell r="H67">
            <v>2</v>
          </cell>
          <cell r="I67" t="str">
            <v>井口</v>
          </cell>
          <cell r="J67">
            <v>7</v>
          </cell>
          <cell r="K67">
            <v>1495</v>
          </cell>
          <cell r="M67" t="str">
            <v>１４″９５</v>
          </cell>
        </row>
        <row r="68">
          <cell r="F68">
            <v>8517</v>
          </cell>
          <cell r="G68" t="str">
            <v>止境　竜大</v>
          </cell>
          <cell r="H68">
            <v>2</v>
          </cell>
          <cell r="I68" t="str">
            <v>福野</v>
          </cell>
          <cell r="J68">
            <v>1</v>
          </cell>
          <cell r="K68">
            <v>1292</v>
          </cell>
          <cell r="M68" t="str">
            <v>１２″９２</v>
          </cell>
        </row>
        <row r="69">
          <cell r="F69">
            <v>7017</v>
          </cell>
          <cell r="G69" t="str">
            <v>森井　大樹</v>
          </cell>
          <cell r="H69">
            <v>2</v>
          </cell>
          <cell r="I69" t="str">
            <v>大谷</v>
          </cell>
          <cell r="J69">
            <v>4</v>
          </cell>
          <cell r="K69">
            <v>1334</v>
          </cell>
          <cell r="M69" t="str">
            <v>１３″３４</v>
          </cell>
        </row>
        <row r="70">
          <cell r="F70">
            <v>8239</v>
          </cell>
          <cell r="G70" t="str">
            <v>小川　開成</v>
          </cell>
          <cell r="H70">
            <v>2</v>
          </cell>
          <cell r="I70" t="str">
            <v>城端</v>
          </cell>
          <cell r="J70">
            <v>5</v>
          </cell>
          <cell r="K70">
            <v>1346</v>
          </cell>
          <cell r="M70" t="str">
            <v>１３″４６</v>
          </cell>
        </row>
        <row r="71">
          <cell r="F71">
            <v>7904</v>
          </cell>
          <cell r="G71" t="str">
            <v>田原　慧大</v>
          </cell>
          <cell r="H71">
            <v>2</v>
          </cell>
          <cell r="I71" t="str">
            <v>井波</v>
          </cell>
          <cell r="J71">
            <v>3</v>
          </cell>
          <cell r="K71">
            <v>1320</v>
          </cell>
          <cell r="M71" t="str">
            <v>１３″２０</v>
          </cell>
        </row>
        <row r="72">
          <cell r="F72">
            <v>7405</v>
          </cell>
          <cell r="G72" t="str">
            <v>幅田　良雲</v>
          </cell>
          <cell r="H72">
            <v>2</v>
          </cell>
          <cell r="I72" t="str">
            <v>吉江</v>
          </cell>
          <cell r="J72">
            <v>6</v>
          </cell>
          <cell r="K72">
            <v>1412</v>
          </cell>
          <cell r="M72" t="str">
            <v>１４″１２</v>
          </cell>
        </row>
        <row r="73">
          <cell r="F73">
            <v>7209</v>
          </cell>
          <cell r="G73" t="str">
            <v>坂田　尚輝</v>
          </cell>
          <cell r="H73">
            <v>2</v>
          </cell>
          <cell r="I73" t="str">
            <v>蟹谷</v>
          </cell>
          <cell r="J73">
            <v>2</v>
          </cell>
          <cell r="K73">
            <v>1310</v>
          </cell>
          <cell r="M73" t="str">
            <v>１３″１０</v>
          </cell>
        </row>
        <row r="74">
          <cell r="G74" t="str">
            <v/>
          </cell>
          <cell r="H74" t="str">
            <v/>
          </cell>
          <cell r="I74" t="str">
            <v/>
          </cell>
          <cell r="L74">
            <v>0.3</v>
          </cell>
          <cell r="M74" t="str">
            <v/>
          </cell>
        </row>
        <row r="75">
          <cell r="F75">
            <v>7712</v>
          </cell>
          <cell r="G75" t="str">
            <v>石崎　照人</v>
          </cell>
          <cell r="H75">
            <v>2</v>
          </cell>
          <cell r="I75" t="str">
            <v>庄西</v>
          </cell>
          <cell r="J75">
            <v>1</v>
          </cell>
          <cell r="K75">
            <v>1264</v>
          </cell>
          <cell r="M75" t="str">
            <v>１２″６４</v>
          </cell>
        </row>
        <row r="76">
          <cell r="F76">
            <v>7316</v>
          </cell>
          <cell r="G76" t="str">
            <v>天池　理希</v>
          </cell>
          <cell r="H76">
            <v>2</v>
          </cell>
          <cell r="I76" t="str">
            <v>福光</v>
          </cell>
          <cell r="J76">
            <v>4</v>
          </cell>
          <cell r="K76">
            <v>1297</v>
          </cell>
          <cell r="M76" t="str">
            <v>１２″９７</v>
          </cell>
        </row>
        <row r="77">
          <cell r="F77">
            <v>8008</v>
          </cell>
          <cell r="G77" t="str">
            <v>宮下　琉久斗</v>
          </cell>
          <cell r="H77">
            <v>2</v>
          </cell>
          <cell r="I77" t="str">
            <v>庄川</v>
          </cell>
          <cell r="J77">
            <v>3</v>
          </cell>
          <cell r="K77">
            <v>1290</v>
          </cell>
          <cell r="M77" t="str">
            <v>１２″９０</v>
          </cell>
        </row>
        <row r="78">
          <cell r="F78">
            <v>7109</v>
          </cell>
          <cell r="G78" t="str">
            <v>津島　大和</v>
          </cell>
          <cell r="H78">
            <v>2</v>
          </cell>
          <cell r="I78" t="str">
            <v>津沢</v>
          </cell>
          <cell r="J78">
            <v>6</v>
          </cell>
          <cell r="K78">
            <v>1406</v>
          </cell>
          <cell r="M78" t="str">
            <v>１４″０６</v>
          </cell>
        </row>
        <row r="79">
          <cell r="F79">
            <v>6805</v>
          </cell>
          <cell r="G79" t="str">
            <v>本堂　勝太郎</v>
          </cell>
          <cell r="H79">
            <v>2</v>
          </cell>
          <cell r="I79" t="str">
            <v>石動</v>
          </cell>
          <cell r="J79">
            <v>5</v>
          </cell>
          <cell r="K79">
            <v>1300</v>
          </cell>
          <cell r="M79" t="str">
            <v>１３″００</v>
          </cell>
        </row>
        <row r="80">
          <cell r="F80">
            <v>7617</v>
          </cell>
          <cell r="G80" t="str">
            <v>寺井　夢人</v>
          </cell>
          <cell r="H80">
            <v>2</v>
          </cell>
          <cell r="I80" t="str">
            <v>出町</v>
          </cell>
          <cell r="J80">
            <v>2</v>
          </cell>
          <cell r="K80">
            <v>1270</v>
          </cell>
          <cell r="M80" t="str">
            <v>１２″７０</v>
          </cell>
        </row>
        <row r="81">
          <cell r="F81">
            <v>8309</v>
          </cell>
          <cell r="G81" t="str">
            <v>井口　竜輔</v>
          </cell>
          <cell r="H81">
            <v>2</v>
          </cell>
          <cell r="I81" t="str">
            <v>平</v>
          </cell>
          <cell r="J81">
            <v>7</v>
          </cell>
          <cell r="K81">
            <v>1559</v>
          </cell>
          <cell r="M81" t="str">
            <v>１５″５９</v>
          </cell>
        </row>
        <row r="82">
          <cell r="G82" t="str">
            <v/>
          </cell>
          <cell r="H82" t="str">
            <v/>
          </cell>
          <cell r="I82" t="str">
            <v/>
          </cell>
          <cell r="M82" t="str">
            <v/>
          </cell>
        </row>
        <row r="83">
          <cell r="G83" t="str">
            <v/>
          </cell>
          <cell r="H83" t="str">
            <v/>
          </cell>
          <cell r="I83" t="str">
            <v/>
          </cell>
          <cell r="M83" t="str">
            <v/>
          </cell>
        </row>
        <row r="84">
          <cell r="G84" t="str">
            <v/>
          </cell>
          <cell r="H84" t="str">
            <v/>
          </cell>
          <cell r="I84" t="str">
            <v/>
          </cell>
          <cell r="M84" t="str">
            <v/>
          </cell>
        </row>
        <row r="85">
          <cell r="G85" t="str">
            <v/>
          </cell>
          <cell r="H85" t="str">
            <v/>
          </cell>
          <cell r="I85" t="str">
            <v/>
          </cell>
          <cell r="M85" t="str">
            <v/>
          </cell>
        </row>
        <row r="86">
          <cell r="G86" t="str">
            <v/>
          </cell>
          <cell r="H86" t="str">
            <v/>
          </cell>
          <cell r="I86" t="str">
            <v/>
          </cell>
          <cell r="M86" t="str">
            <v/>
          </cell>
        </row>
        <row r="87">
          <cell r="G87" t="str">
            <v/>
          </cell>
          <cell r="H87" t="str">
            <v/>
          </cell>
          <cell r="I87" t="str">
            <v/>
          </cell>
          <cell r="M87" t="str">
            <v/>
          </cell>
        </row>
        <row r="88">
          <cell r="G88" t="str">
            <v/>
          </cell>
          <cell r="H88" t="str">
            <v/>
          </cell>
          <cell r="I88" t="str">
            <v/>
          </cell>
          <cell r="M88" t="str">
            <v/>
          </cell>
        </row>
        <row r="89">
          <cell r="G89" t="str">
            <v/>
          </cell>
          <cell r="H89" t="str">
            <v/>
          </cell>
          <cell r="I89" t="str">
            <v/>
          </cell>
          <cell r="M89" t="str">
            <v/>
          </cell>
        </row>
        <row r="90">
          <cell r="G90" t="str">
            <v/>
          </cell>
          <cell r="H90" t="str">
            <v/>
          </cell>
          <cell r="I90" t="str">
            <v/>
          </cell>
          <cell r="M90" t="str">
            <v/>
          </cell>
        </row>
        <row r="91">
          <cell r="G91" t="str">
            <v/>
          </cell>
          <cell r="H91" t="str">
            <v/>
          </cell>
          <cell r="I91" t="str">
            <v/>
          </cell>
          <cell r="M91" t="str">
            <v/>
          </cell>
        </row>
        <row r="92">
          <cell r="G92" t="str">
            <v/>
          </cell>
          <cell r="H92" t="str">
            <v/>
          </cell>
          <cell r="I92" t="str">
            <v/>
          </cell>
          <cell r="M92" t="str">
            <v/>
          </cell>
        </row>
        <row r="93">
          <cell r="G93" t="str">
            <v/>
          </cell>
          <cell r="H93" t="str">
            <v/>
          </cell>
          <cell r="I93" t="str">
            <v/>
          </cell>
          <cell r="M93" t="str">
            <v/>
          </cell>
        </row>
        <row r="94">
          <cell r="G94" t="str">
            <v/>
          </cell>
          <cell r="H94" t="str">
            <v/>
          </cell>
          <cell r="I94" t="str">
            <v/>
          </cell>
          <cell r="M94" t="str">
            <v/>
          </cell>
        </row>
        <row r="95">
          <cell r="G95" t="str">
            <v/>
          </cell>
          <cell r="H95" t="str">
            <v/>
          </cell>
          <cell r="I95" t="str">
            <v/>
          </cell>
          <cell r="M95" t="str">
            <v/>
          </cell>
        </row>
        <row r="96">
          <cell r="G96" t="str">
            <v/>
          </cell>
          <cell r="H96" t="str">
            <v/>
          </cell>
          <cell r="I96" t="str">
            <v/>
          </cell>
          <cell r="M96" t="str">
            <v/>
          </cell>
        </row>
        <row r="97">
          <cell r="G97" t="str">
            <v/>
          </cell>
          <cell r="H97" t="str">
            <v/>
          </cell>
          <cell r="I97" t="str">
            <v/>
          </cell>
          <cell r="M97" t="str">
            <v/>
          </cell>
        </row>
      </sheetData>
      <sheetData sheetId="1">
        <row r="2">
          <cell r="D2">
            <v>4</v>
          </cell>
          <cell r="E2">
            <v>7827</v>
          </cell>
          <cell r="F2" t="str">
            <v>濱屋　佑将</v>
          </cell>
          <cell r="G2">
            <v>1</v>
          </cell>
          <cell r="H2" t="str">
            <v>般若</v>
          </cell>
          <cell r="I2">
            <v>4</v>
          </cell>
          <cell r="J2">
            <v>1351</v>
          </cell>
          <cell r="K2">
            <v>1.8</v>
          </cell>
          <cell r="L2" t="str">
            <v>１３″５１</v>
          </cell>
          <cell r="M2" t="str">
            <v>＋１．８</v>
          </cell>
          <cell r="N2" t="str">
            <v/>
          </cell>
          <cell r="O2">
            <v>0</v>
          </cell>
          <cell r="P2" t="str">
            <v>(+1.8)</v>
          </cell>
          <cell r="Q2">
            <v>1</v>
          </cell>
          <cell r="R2">
            <v>0</v>
          </cell>
          <cell r="U2">
            <v>7</v>
          </cell>
          <cell r="V2">
            <v>80</v>
          </cell>
          <cell r="W2" t="str">
            <v>庄川</v>
          </cell>
          <cell r="X2">
            <v>8001</v>
          </cell>
          <cell r="Y2">
            <v>8002</v>
          </cell>
          <cell r="Z2">
            <v>8005</v>
          </cell>
          <cell r="AA2">
            <v>8003</v>
          </cell>
          <cell r="AB2" t="str">
            <v>清澤　一輝</v>
          </cell>
          <cell r="AC2">
            <v>1</v>
          </cell>
          <cell r="AD2" t="str">
            <v>森田　文也</v>
          </cell>
          <cell r="AE2">
            <v>1</v>
          </cell>
          <cell r="AF2" t="str">
            <v>米道　潤紀</v>
          </cell>
          <cell r="AG2">
            <v>1</v>
          </cell>
          <cell r="AH2" t="str">
            <v>林　　晴希</v>
          </cell>
          <cell r="AI2">
            <v>1</v>
          </cell>
          <cell r="AJ2" t="str">
            <v>清澤　一輝(1)森田　文也(1)米道　潤紀(1)林　　晴希(1)</v>
          </cell>
          <cell r="AK2" t="str">
            <v>清澤　一輝(1)森田　文也(1)米道　潤紀(1)林　　晴希(1)</v>
          </cell>
          <cell r="AL2">
            <v>7</v>
          </cell>
          <cell r="AM2">
            <v>5555</v>
          </cell>
          <cell r="AN2" t="str">
            <v>５５″５５</v>
          </cell>
          <cell r="AO2" t="str">
            <v/>
          </cell>
          <cell r="AP2">
            <v>0</v>
          </cell>
          <cell r="AQ2">
            <v>1</v>
          </cell>
          <cell r="AR2">
            <v>0</v>
          </cell>
          <cell r="AW2">
            <v>2</v>
          </cell>
          <cell r="AX2">
            <v>8320</v>
          </cell>
          <cell r="AY2" t="str">
            <v>横井　泰生</v>
          </cell>
          <cell r="AZ2">
            <v>3</v>
          </cell>
          <cell r="BA2" t="str">
            <v>平</v>
          </cell>
          <cell r="BB2">
            <v>2</v>
          </cell>
          <cell r="BC2">
            <v>155</v>
          </cell>
          <cell r="BE2" t="str">
            <v>１ｍ５５</v>
          </cell>
          <cell r="BG2" t="str">
            <v/>
          </cell>
          <cell r="BH2">
            <v>0</v>
          </cell>
          <cell r="BI2">
            <v>1</v>
          </cell>
          <cell r="BJ2">
            <v>0</v>
          </cell>
        </row>
        <row r="3">
          <cell r="D3">
            <v>5.1</v>
          </cell>
          <cell r="E3">
            <v>7403</v>
          </cell>
          <cell r="F3" t="str">
            <v>岩佐　真</v>
          </cell>
          <cell r="G3">
            <v>1</v>
          </cell>
          <cell r="H3" t="str">
            <v>吉江</v>
          </cell>
          <cell r="I3">
            <v>5.1</v>
          </cell>
          <cell r="J3">
            <v>1360</v>
          </cell>
          <cell r="L3" t="str">
            <v>１３″６０</v>
          </cell>
          <cell r="N3" t="str">
            <v/>
          </cell>
          <cell r="O3">
            <v>0</v>
          </cell>
          <cell r="Q3">
            <v>2</v>
          </cell>
          <cell r="R3">
            <v>0</v>
          </cell>
          <cell r="U3">
            <v>8</v>
          </cell>
          <cell r="V3">
            <v>79</v>
          </cell>
          <cell r="W3" t="str">
            <v>井波</v>
          </cell>
          <cell r="X3">
            <v>7913</v>
          </cell>
          <cell r="Y3">
            <v>7910</v>
          </cell>
          <cell r="Z3">
            <v>7907</v>
          </cell>
          <cell r="AA3">
            <v>7915</v>
          </cell>
          <cell r="AB3" t="str">
            <v>山本　優翔</v>
          </cell>
          <cell r="AC3">
            <v>1</v>
          </cell>
          <cell r="AD3" t="str">
            <v>楠　　友也</v>
          </cell>
          <cell r="AE3">
            <v>1</v>
          </cell>
          <cell r="AF3" t="str">
            <v>中川　峻</v>
          </cell>
          <cell r="AG3">
            <v>1</v>
          </cell>
          <cell r="AH3" t="str">
            <v>横江　翔太</v>
          </cell>
          <cell r="AI3">
            <v>1</v>
          </cell>
          <cell r="AJ3" t="str">
            <v>山本　優翔(1)楠　　友也(1)中川　峻(1)横江　翔太(1)</v>
          </cell>
          <cell r="AK3" t="str">
            <v>山本　優翔(1)楠　　友也(1)中川　峻(1)横江　翔太(1)</v>
          </cell>
          <cell r="AL3">
            <v>8</v>
          </cell>
          <cell r="AM3">
            <v>5558</v>
          </cell>
          <cell r="AN3" t="str">
            <v>５５″５８</v>
          </cell>
          <cell r="AO3" t="str">
            <v/>
          </cell>
          <cell r="AP3">
            <v>0</v>
          </cell>
          <cell r="AQ3">
            <v>2</v>
          </cell>
          <cell r="AR3">
            <v>0</v>
          </cell>
          <cell r="AW3">
            <v>14.1</v>
          </cell>
          <cell r="AX3">
            <v>7105</v>
          </cell>
          <cell r="AY3" t="str">
            <v>松井　爽栄</v>
          </cell>
          <cell r="AZ3">
            <v>3</v>
          </cell>
          <cell r="BA3" t="str">
            <v>津沢</v>
          </cell>
          <cell r="BB3">
            <v>14.1</v>
          </cell>
          <cell r="BC3">
            <v>135</v>
          </cell>
          <cell r="BE3" t="str">
            <v>１ｍ３５</v>
          </cell>
          <cell r="BG3" t="str">
            <v/>
          </cell>
          <cell r="BH3">
            <v>0</v>
          </cell>
          <cell r="BI3">
            <v>2</v>
          </cell>
          <cell r="BJ3">
            <v>0</v>
          </cell>
        </row>
        <row r="4">
          <cell r="D4">
            <v>8</v>
          </cell>
          <cell r="E4">
            <v>7025</v>
          </cell>
          <cell r="F4" t="str">
            <v>片岡　輝</v>
          </cell>
          <cell r="G4">
            <v>1</v>
          </cell>
          <cell r="H4" t="str">
            <v>大谷</v>
          </cell>
          <cell r="I4">
            <v>8</v>
          </cell>
          <cell r="J4">
            <v>1373</v>
          </cell>
          <cell r="L4" t="str">
            <v>１３″７３</v>
          </cell>
          <cell r="N4" t="str">
            <v/>
          </cell>
          <cell r="O4">
            <v>0</v>
          </cell>
          <cell r="Q4">
            <v>3</v>
          </cell>
          <cell r="R4">
            <v>0</v>
          </cell>
          <cell r="U4">
            <v>2</v>
          </cell>
          <cell r="V4">
            <v>76</v>
          </cell>
          <cell r="W4" t="str">
            <v>出町</v>
          </cell>
          <cell r="X4">
            <v>7628</v>
          </cell>
          <cell r="Y4">
            <v>7637</v>
          </cell>
          <cell r="Z4">
            <v>7627</v>
          </cell>
          <cell r="AA4">
            <v>7633</v>
          </cell>
          <cell r="AB4" t="str">
            <v>石黒　朝也</v>
          </cell>
          <cell r="AC4">
            <v>1</v>
          </cell>
          <cell r="AD4" t="str">
            <v>松浦　翼</v>
          </cell>
          <cell r="AE4">
            <v>1</v>
          </cell>
          <cell r="AF4" t="str">
            <v>石黒　敦也</v>
          </cell>
          <cell r="AG4">
            <v>1</v>
          </cell>
          <cell r="AH4" t="str">
            <v>瀧山　鷹</v>
          </cell>
          <cell r="AI4">
            <v>1</v>
          </cell>
          <cell r="AJ4" t="str">
            <v>石黒　朝也(1)松浦　翼(1)石黒　敦也(1)瀧山　鷹(1)</v>
          </cell>
          <cell r="AK4" t="str">
            <v>石黒　朝也(1)松浦　翼(1)石黒　敦也(1)瀧山　鷹(1)</v>
          </cell>
          <cell r="AL4">
            <v>2</v>
          </cell>
          <cell r="AM4">
            <v>5346</v>
          </cell>
          <cell r="AN4" t="str">
            <v>５３″４６</v>
          </cell>
          <cell r="AO4" t="str">
            <v/>
          </cell>
          <cell r="AP4">
            <v>0</v>
          </cell>
          <cell r="AQ4">
            <v>3</v>
          </cell>
          <cell r="AR4">
            <v>0</v>
          </cell>
          <cell r="AW4">
            <v>20</v>
          </cell>
          <cell r="AX4">
            <v>8015</v>
          </cell>
          <cell r="AY4" t="str">
            <v>寺島　佑貴</v>
          </cell>
          <cell r="AZ4">
            <v>3</v>
          </cell>
          <cell r="BA4" t="str">
            <v>庄川</v>
          </cell>
          <cell r="BB4">
            <v>20</v>
          </cell>
          <cell r="BC4">
            <v>130</v>
          </cell>
          <cell r="BE4" t="str">
            <v>１ｍ３０</v>
          </cell>
          <cell r="BG4" t="str">
            <v/>
          </cell>
          <cell r="BH4">
            <v>0</v>
          </cell>
          <cell r="BI4">
            <v>3</v>
          </cell>
          <cell r="BJ4">
            <v>0</v>
          </cell>
        </row>
        <row r="5">
          <cell r="D5">
            <v>1</v>
          </cell>
          <cell r="E5">
            <v>7633</v>
          </cell>
          <cell r="F5" t="str">
            <v>瀧山　鷹</v>
          </cell>
          <cell r="G5">
            <v>1</v>
          </cell>
          <cell r="H5" t="str">
            <v>出町</v>
          </cell>
          <cell r="I5">
            <v>1</v>
          </cell>
          <cell r="J5">
            <v>1237</v>
          </cell>
          <cell r="L5" t="str">
            <v>１２″３７</v>
          </cell>
          <cell r="N5" t="str">
            <v>大会新</v>
          </cell>
          <cell r="O5" t="str">
            <v>大会新</v>
          </cell>
          <cell r="Q5">
            <v>4</v>
          </cell>
          <cell r="R5">
            <v>0</v>
          </cell>
          <cell r="U5">
            <v>3</v>
          </cell>
          <cell r="V5">
            <v>82</v>
          </cell>
          <cell r="W5" t="str">
            <v>城端</v>
          </cell>
          <cell r="X5">
            <v>8243</v>
          </cell>
          <cell r="Y5">
            <v>8221</v>
          </cell>
          <cell r="Z5">
            <v>8237</v>
          </cell>
          <cell r="AA5">
            <v>8229</v>
          </cell>
          <cell r="AB5" t="str">
            <v>細川　浩由</v>
          </cell>
          <cell r="AC5">
            <v>1</v>
          </cell>
          <cell r="AD5" t="str">
            <v>松本　竜河</v>
          </cell>
          <cell r="AE5">
            <v>1</v>
          </cell>
          <cell r="AF5" t="str">
            <v>松永　侑馬</v>
          </cell>
          <cell r="AG5">
            <v>1</v>
          </cell>
          <cell r="AH5" t="str">
            <v>西川　大祐</v>
          </cell>
          <cell r="AI5">
            <v>1</v>
          </cell>
          <cell r="AJ5" t="str">
            <v>細川　浩由(1)松本　竜河(1)松永　侑馬(1)西川　大祐(1)</v>
          </cell>
          <cell r="AK5" t="str">
            <v>細川　浩由(1)松本　竜河(1)松永　侑馬(1)西川　大祐(1)</v>
          </cell>
          <cell r="AL5">
            <v>3</v>
          </cell>
          <cell r="AM5">
            <v>5364</v>
          </cell>
          <cell r="AN5" t="str">
            <v>５３″６４</v>
          </cell>
          <cell r="AO5" t="str">
            <v/>
          </cell>
          <cell r="AP5">
            <v>0</v>
          </cell>
          <cell r="AQ5">
            <v>4</v>
          </cell>
          <cell r="AR5">
            <v>0</v>
          </cell>
          <cell r="AW5">
            <v>1</v>
          </cell>
          <cell r="AX5">
            <v>8511</v>
          </cell>
          <cell r="AY5" t="str">
            <v>中島　力</v>
          </cell>
          <cell r="AZ5">
            <v>3</v>
          </cell>
          <cell r="BA5" t="str">
            <v>福野</v>
          </cell>
          <cell r="BB5">
            <v>1</v>
          </cell>
          <cell r="BC5">
            <v>160</v>
          </cell>
          <cell r="BE5" t="str">
            <v>１ｍ６０</v>
          </cell>
          <cell r="BG5" t="str">
            <v/>
          </cell>
          <cell r="BH5">
            <v>0</v>
          </cell>
          <cell r="BI5">
            <v>4</v>
          </cell>
          <cell r="BJ5">
            <v>0</v>
          </cell>
        </row>
        <row r="6">
          <cell r="D6">
            <v>2</v>
          </cell>
          <cell r="E6">
            <v>8523</v>
          </cell>
          <cell r="F6" t="str">
            <v>阿部マテウス</v>
          </cell>
          <cell r="G6">
            <v>1</v>
          </cell>
          <cell r="H6" t="str">
            <v>福野</v>
          </cell>
          <cell r="I6">
            <v>2</v>
          </cell>
          <cell r="J6">
            <v>1319</v>
          </cell>
          <cell r="L6" t="str">
            <v>１３″１９</v>
          </cell>
          <cell r="N6" t="str">
            <v/>
          </cell>
          <cell r="O6">
            <v>0</v>
          </cell>
          <cell r="Q6">
            <v>5</v>
          </cell>
          <cell r="R6">
            <v>0</v>
          </cell>
          <cell r="U6">
            <v>1</v>
          </cell>
          <cell r="V6">
            <v>85</v>
          </cell>
          <cell r="W6" t="str">
            <v>福野</v>
          </cell>
          <cell r="X6">
            <v>8521</v>
          </cell>
          <cell r="Y6">
            <v>8522</v>
          </cell>
          <cell r="Z6">
            <v>8520</v>
          </cell>
          <cell r="AA6">
            <v>8519</v>
          </cell>
          <cell r="AB6" t="str">
            <v>簔口　正悟</v>
          </cell>
          <cell r="AC6">
            <v>1</v>
          </cell>
          <cell r="AD6" t="str">
            <v>橋場　一将</v>
          </cell>
          <cell r="AE6">
            <v>1</v>
          </cell>
          <cell r="AF6" t="str">
            <v>長井　慎吾</v>
          </cell>
          <cell r="AG6">
            <v>1</v>
          </cell>
          <cell r="AH6" t="str">
            <v>坂井　雄介</v>
          </cell>
          <cell r="AI6">
            <v>1</v>
          </cell>
          <cell r="AJ6" t="str">
            <v>簔口　正悟(1)橋場　一将(1)長井　慎吾(1)坂井　雄介(1)</v>
          </cell>
          <cell r="AK6" t="str">
            <v>簔口　正悟(1)橋場　一将(1)長井　慎吾(1)坂井　雄介(1)</v>
          </cell>
          <cell r="AL6">
            <v>1</v>
          </cell>
          <cell r="AM6">
            <v>5326</v>
          </cell>
          <cell r="AN6" t="str">
            <v>５３″２６</v>
          </cell>
          <cell r="AO6" t="str">
            <v/>
          </cell>
          <cell r="AP6">
            <v>0</v>
          </cell>
          <cell r="AQ6">
            <v>5</v>
          </cell>
          <cell r="AR6">
            <v>0</v>
          </cell>
          <cell r="AW6">
            <v>14.2</v>
          </cell>
          <cell r="AX6">
            <v>8220</v>
          </cell>
          <cell r="AY6" t="str">
            <v>中川　稜太</v>
          </cell>
          <cell r="AZ6">
            <v>3</v>
          </cell>
          <cell r="BA6" t="str">
            <v>城端</v>
          </cell>
          <cell r="BB6">
            <v>14.2</v>
          </cell>
          <cell r="BC6">
            <v>135</v>
          </cell>
          <cell r="BE6" t="str">
            <v>１ｍ３５</v>
          </cell>
          <cell r="BG6" t="str">
            <v/>
          </cell>
          <cell r="BH6">
            <v>0</v>
          </cell>
          <cell r="BI6">
            <v>5</v>
          </cell>
          <cell r="BJ6">
            <v>0</v>
          </cell>
        </row>
        <row r="7">
          <cell r="D7">
            <v>3</v>
          </cell>
          <cell r="E7">
            <v>7340</v>
          </cell>
          <cell r="F7" t="str">
            <v>本田　修隆</v>
          </cell>
          <cell r="G7">
            <v>1</v>
          </cell>
          <cell r="H7" t="str">
            <v>福光</v>
          </cell>
          <cell r="I7">
            <v>3</v>
          </cell>
          <cell r="J7">
            <v>1330</v>
          </cell>
          <cell r="L7" t="str">
            <v>１３″３０</v>
          </cell>
          <cell r="N7" t="str">
            <v/>
          </cell>
          <cell r="O7">
            <v>0</v>
          </cell>
          <cell r="Q7">
            <v>6</v>
          </cell>
          <cell r="R7">
            <v>0</v>
          </cell>
          <cell r="U7">
            <v>5</v>
          </cell>
          <cell r="V7">
            <v>77</v>
          </cell>
          <cell r="W7" t="str">
            <v>庄西</v>
          </cell>
          <cell r="X7">
            <v>7717</v>
          </cell>
          <cell r="Y7">
            <v>7721</v>
          </cell>
          <cell r="Z7">
            <v>7716</v>
          </cell>
          <cell r="AA7">
            <v>7718</v>
          </cell>
          <cell r="AB7" t="str">
            <v>林　　雅人</v>
          </cell>
          <cell r="AC7">
            <v>1</v>
          </cell>
          <cell r="AD7" t="str">
            <v>坪内　佑太</v>
          </cell>
          <cell r="AE7">
            <v>1</v>
          </cell>
          <cell r="AF7" t="str">
            <v>尾田　一翔</v>
          </cell>
          <cell r="AG7">
            <v>1</v>
          </cell>
          <cell r="AH7" t="str">
            <v>村野　賢伸</v>
          </cell>
          <cell r="AI7">
            <v>1</v>
          </cell>
          <cell r="AJ7" t="str">
            <v>林　　雅人(1)坪内　佑太(1)尾田　一翔(1)村野　賢伸(1)</v>
          </cell>
          <cell r="AK7" t="str">
            <v>林　　雅人(1)坪内　佑太(1)尾田　一翔(1)村野　賢伸(1)</v>
          </cell>
          <cell r="AL7">
            <v>5</v>
          </cell>
          <cell r="AM7">
            <v>5411</v>
          </cell>
          <cell r="AN7" t="str">
            <v>５４″１１</v>
          </cell>
          <cell r="AO7" t="str">
            <v/>
          </cell>
          <cell r="AP7">
            <v>0</v>
          </cell>
          <cell r="AQ7">
            <v>6</v>
          </cell>
          <cell r="AR7">
            <v>0</v>
          </cell>
          <cell r="AW7">
            <v>14.3</v>
          </cell>
          <cell r="AX7">
            <v>7431</v>
          </cell>
          <cell r="AY7" t="str">
            <v>帰山　大芽</v>
          </cell>
          <cell r="AZ7">
            <v>3</v>
          </cell>
          <cell r="BA7" t="str">
            <v>吉江</v>
          </cell>
          <cell r="BB7">
            <v>14.3</v>
          </cell>
          <cell r="BC7">
            <v>135</v>
          </cell>
          <cell r="BE7" t="str">
            <v>１ｍ３５</v>
          </cell>
          <cell r="BG7" t="str">
            <v/>
          </cell>
          <cell r="BH7">
            <v>0</v>
          </cell>
          <cell r="BI7">
            <v>6</v>
          </cell>
          <cell r="BJ7">
            <v>0</v>
          </cell>
        </row>
        <row r="8">
          <cell r="D8">
            <v>5.2</v>
          </cell>
          <cell r="E8">
            <v>8003</v>
          </cell>
          <cell r="F8" t="str">
            <v>林　　晴希</v>
          </cell>
          <cell r="G8">
            <v>1</v>
          </cell>
          <cell r="H8" t="str">
            <v>庄川</v>
          </cell>
          <cell r="I8">
            <v>5.2</v>
          </cell>
          <cell r="J8">
            <v>1360</v>
          </cell>
          <cell r="L8" t="str">
            <v>１３″６０</v>
          </cell>
          <cell r="N8" t="str">
            <v/>
          </cell>
          <cell r="O8">
            <v>0</v>
          </cell>
          <cell r="Q8">
            <v>7</v>
          </cell>
          <cell r="R8">
            <v>0</v>
          </cell>
          <cell r="U8">
            <v>6</v>
          </cell>
          <cell r="V8">
            <v>70</v>
          </cell>
          <cell r="W8" t="str">
            <v>大谷</v>
          </cell>
          <cell r="X8">
            <v>7031</v>
          </cell>
          <cell r="Y8">
            <v>7030</v>
          </cell>
          <cell r="Z8">
            <v>7026</v>
          </cell>
          <cell r="AA8">
            <v>7025</v>
          </cell>
          <cell r="AB8" t="str">
            <v>北野　剛志</v>
          </cell>
          <cell r="AC8">
            <v>1</v>
          </cell>
          <cell r="AD8" t="str">
            <v>酒井　詳司</v>
          </cell>
          <cell r="AE8">
            <v>1</v>
          </cell>
          <cell r="AF8" t="str">
            <v>森井　絢信</v>
          </cell>
          <cell r="AG8">
            <v>1</v>
          </cell>
          <cell r="AH8" t="str">
            <v>片岡　輝</v>
          </cell>
          <cell r="AI8">
            <v>1</v>
          </cell>
          <cell r="AJ8" t="str">
            <v>北野　剛志(1)酒井　詳司(1)森井　絢信(1)片岡　輝(1)</v>
          </cell>
          <cell r="AK8" t="str">
            <v>北野　剛志(1)酒井　詳司(1)森井　絢信(1)片岡　輝(1)</v>
          </cell>
          <cell r="AL8">
            <v>6</v>
          </cell>
          <cell r="AM8">
            <v>5448</v>
          </cell>
          <cell r="AN8" t="str">
            <v>５４″４８</v>
          </cell>
          <cell r="AO8" t="str">
            <v/>
          </cell>
          <cell r="AP8">
            <v>0</v>
          </cell>
          <cell r="AQ8">
            <v>7</v>
          </cell>
          <cell r="AR8">
            <v>0</v>
          </cell>
          <cell r="AW8">
            <v>11.1</v>
          </cell>
          <cell r="AX8">
            <v>7213</v>
          </cell>
          <cell r="AY8" t="str">
            <v>荒木　翔真</v>
          </cell>
          <cell r="AZ8">
            <v>3</v>
          </cell>
          <cell r="BA8" t="str">
            <v>蟹谷</v>
          </cell>
          <cell r="BB8">
            <v>11.1</v>
          </cell>
          <cell r="BC8">
            <v>140</v>
          </cell>
          <cell r="BE8" t="str">
            <v>１ｍ４０</v>
          </cell>
          <cell r="BG8" t="str">
            <v/>
          </cell>
          <cell r="BH8">
            <v>0</v>
          </cell>
          <cell r="BI8">
            <v>7</v>
          </cell>
          <cell r="BJ8">
            <v>0</v>
          </cell>
        </row>
        <row r="9">
          <cell r="D9">
            <v>7</v>
          </cell>
          <cell r="E9">
            <v>8221</v>
          </cell>
          <cell r="F9" t="str">
            <v>松本　竜河</v>
          </cell>
          <cell r="G9">
            <v>1</v>
          </cell>
          <cell r="H9" t="str">
            <v>城端</v>
          </cell>
          <cell r="I9">
            <v>7</v>
          </cell>
          <cell r="J9">
            <v>1361</v>
          </cell>
          <cell r="L9" t="str">
            <v>１３″６１</v>
          </cell>
          <cell r="N9" t="str">
            <v/>
          </cell>
          <cell r="O9">
            <v>0</v>
          </cell>
          <cell r="Q9">
            <v>8</v>
          </cell>
          <cell r="R9">
            <v>0</v>
          </cell>
          <cell r="U9">
            <v>4</v>
          </cell>
          <cell r="V9">
            <v>78</v>
          </cell>
          <cell r="W9" t="str">
            <v>般若</v>
          </cell>
          <cell r="X9">
            <v>7822</v>
          </cell>
          <cell r="Y9">
            <v>7827</v>
          </cell>
          <cell r="Z9">
            <v>7823</v>
          </cell>
          <cell r="AA9">
            <v>7824</v>
          </cell>
          <cell r="AB9" t="str">
            <v>三山　浩宗</v>
          </cell>
          <cell r="AC9">
            <v>1</v>
          </cell>
          <cell r="AD9" t="str">
            <v>濱屋　佑将</v>
          </cell>
          <cell r="AE9">
            <v>1</v>
          </cell>
          <cell r="AF9" t="str">
            <v>島田　大道</v>
          </cell>
          <cell r="AG9">
            <v>1</v>
          </cell>
          <cell r="AH9" t="str">
            <v>高田　知明</v>
          </cell>
          <cell r="AI9">
            <v>1</v>
          </cell>
          <cell r="AJ9" t="str">
            <v>三山　浩宗(1)濱屋　佑将(1)島田　大道(1)高田　知明(1)</v>
          </cell>
          <cell r="AK9" t="str">
            <v>三山　浩宗(1)濱屋　佑将(1)島田　大道(1)高田　知明(1)</v>
          </cell>
          <cell r="AL9">
            <v>4</v>
          </cell>
          <cell r="AM9">
            <v>5370</v>
          </cell>
          <cell r="AN9" t="str">
            <v>５３″７０</v>
          </cell>
          <cell r="AO9" t="str">
            <v/>
          </cell>
          <cell r="AP9">
            <v>0</v>
          </cell>
          <cell r="AQ9">
            <v>8</v>
          </cell>
          <cell r="AR9">
            <v>0</v>
          </cell>
          <cell r="AW9">
            <v>3</v>
          </cell>
          <cell r="AX9">
            <v>7715</v>
          </cell>
          <cell r="AY9" t="str">
            <v>竹田　帆椰人</v>
          </cell>
          <cell r="AZ9">
            <v>2</v>
          </cell>
          <cell r="BA9" t="str">
            <v>庄西</v>
          </cell>
          <cell r="BB9">
            <v>3</v>
          </cell>
          <cell r="BC9">
            <v>145</v>
          </cell>
          <cell r="BE9" t="str">
            <v>１ｍ４５</v>
          </cell>
          <cell r="BG9" t="str">
            <v/>
          </cell>
          <cell r="BH9">
            <v>0</v>
          </cell>
          <cell r="BI9">
            <v>8</v>
          </cell>
          <cell r="BJ9">
            <v>0</v>
          </cell>
        </row>
        <row r="10">
          <cell r="D10">
            <v>7</v>
          </cell>
          <cell r="E10">
            <v>8517</v>
          </cell>
          <cell r="F10" t="str">
            <v>止境　竜大</v>
          </cell>
          <cell r="G10">
            <v>2</v>
          </cell>
          <cell r="H10" t="str">
            <v>福野</v>
          </cell>
          <cell r="I10">
            <v>7</v>
          </cell>
          <cell r="J10">
            <v>1276</v>
          </cell>
          <cell r="K10">
            <v>0.8</v>
          </cell>
          <cell r="L10" t="str">
            <v>１２″７６</v>
          </cell>
          <cell r="M10" t="str">
            <v>＋０．８</v>
          </cell>
          <cell r="N10" t="str">
            <v/>
          </cell>
          <cell r="O10">
            <v>0</v>
          </cell>
          <cell r="P10" t="str">
            <v>(+0.8)</v>
          </cell>
          <cell r="Q10">
            <v>1</v>
          </cell>
          <cell r="R10">
            <v>0</v>
          </cell>
          <cell r="U10">
            <v>7</v>
          </cell>
          <cell r="V10">
            <v>79</v>
          </cell>
          <cell r="W10" t="str">
            <v>井波</v>
          </cell>
          <cell r="X10">
            <v>7932</v>
          </cell>
          <cell r="Y10">
            <v>7922</v>
          </cell>
          <cell r="Z10">
            <v>7904</v>
          </cell>
          <cell r="AA10">
            <v>7926</v>
          </cell>
          <cell r="AB10" t="str">
            <v>高畑　喬太</v>
          </cell>
          <cell r="AC10">
            <v>3</v>
          </cell>
          <cell r="AD10" t="str">
            <v>中嶋　嵩己</v>
          </cell>
          <cell r="AE10">
            <v>3</v>
          </cell>
          <cell r="AF10" t="str">
            <v>田原　慧大</v>
          </cell>
          <cell r="AG10">
            <v>2</v>
          </cell>
          <cell r="AH10" t="str">
            <v>高田　泰知</v>
          </cell>
          <cell r="AI10">
            <v>3</v>
          </cell>
          <cell r="AJ10" t="str">
            <v>高畑　喬太(3)中嶋　嵩己(3)田原　慧大(2)高田　泰知(3)</v>
          </cell>
          <cell r="AK10" t="str">
            <v>高畑　喬太(3)中嶋　嵩己(3)田原　慧大(2)高田　泰知(3)</v>
          </cell>
          <cell r="AL10">
            <v>7</v>
          </cell>
          <cell r="AM10">
            <v>4873</v>
          </cell>
          <cell r="AN10" t="str">
            <v>４８″７３</v>
          </cell>
          <cell r="AO10" t="str">
            <v/>
          </cell>
          <cell r="AP10">
            <v>0</v>
          </cell>
          <cell r="AQ10">
            <v>1</v>
          </cell>
          <cell r="AR10">
            <v>0</v>
          </cell>
          <cell r="AW10">
            <v>7</v>
          </cell>
          <cell r="AX10">
            <v>7827</v>
          </cell>
          <cell r="AY10" t="str">
            <v>濱屋　佑将</v>
          </cell>
          <cell r="AZ10">
            <v>1</v>
          </cell>
          <cell r="BA10" t="str">
            <v>般若</v>
          </cell>
          <cell r="BB10">
            <v>7</v>
          </cell>
          <cell r="BC10">
            <v>145</v>
          </cell>
          <cell r="BE10" t="str">
            <v>１ｍ４５</v>
          </cell>
          <cell r="BG10" t="str">
            <v/>
          </cell>
          <cell r="BH10">
            <v>0</v>
          </cell>
          <cell r="BI10">
            <v>9</v>
          </cell>
          <cell r="BJ10">
            <v>0</v>
          </cell>
        </row>
        <row r="11">
          <cell r="D11">
            <v>5</v>
          </cell>
          <cell r="E11">
            <v>7616</v>
          </cell>
          <cell r="F11" t="str">
            <v>田矢　聖弥</v>
          </cell>
          <cell r="G11">
            <v>2</v>
          </cell>
          <cell r="H11" t="str">
            <v>出町</v>
          </cell>
          <cell r="I11">
            <v>5</v>
          </cell>
          <cell r="J11">
            <v>1269</v>
          </cell>
          <cell r="L11" t="str">
            <v>１２″６９</v>
          </cell>
          <cell r="N11" t="str">
            <v/>
          </cell>
          <cell r="O11">
            <v>0</v>
          </cell>
          <cell r="Q11">
            <v>2</v>
          </cell>
          <cell r="R11">
            <v>0</v>
          </cell>
          <cell r="U11">
            <v>5</v>
          </cell>
          <cell r="V11">
            <v>77</v>
          </cell>
          <cell r="W11" t="str">
            <v>庄西</v>
          </cell>
          <cell r="X11">
            <v>7706</v>
          </cell>
          <cell r="Y11">
            <v>7704</v>
          </cell>
          <cell r="Z11">
            <v>7712</v>
          </cell>
          <cell r="AA11">
            <v>7702</v>
          </cell>
          <cell r="AB11" t="str">
            <v>河西　駿佑</v>
          </cell>
          <cell r="AC11">
            <v>3</v>
          </cell>
          <cell r="AD11" t="str">
            <v>西林　伸之</v>
          </cell>
          <cell r="AE11">
            <v>3</v>
          </cell>
          <cell r="AF11" t="str">
            <v>石崎　照人</v>
          </cell>
          <cell r="AG11">
            <v>2</v>
          </cell>
          <cell r="AH11" t="str">
            <v>中井　空</v>
          </cell>
          <cell r="AI11">
            <v>3</v>
          </cell>
          <cell r="AJ11" t="str">
            <v>河西　駿佑(3)西林　伸之(3)石崎　照人(2)中井　空(3)</v>
          </cell>
          <cell r="AK11" t="str">
            <v>河西　駿佑(3)西林　伸之(3)石崎　照人(2)中井　空(3)</v>
          </cell>
          <cell r="AL11">
            <v>5</v>
          </cell>
          <cell r="AM11">
            <v>4847</v>
          </cell>
          <cell r="AN11" t="str">
            <v>４８″４７</v>
          </cell>
          <cell r="AO11" t="str">
            <v/>
          </cell>
          <cell r="AP11">
            <v>0</v>
          </cell>
          <cell r="AQ11">
            <v>2</v>
          </cell>
          <cell r="AR11">
            <v>0</v>
          </cell>
          <cell r="AW11">
            <v>18</v>
          </cell>
          <cell r="AX11">
            <v>7930</v>
          </cell>
          <cell r="AY11" t="str">
            <v>川田　亮祐</v>
          </cell>
          <cell r="AZ11">
            <v>3</v>
          </cell>
          <cell r="BA11" t="str">
            <v>井波</v>
          </cell>
          <cell r="BB11">
            <v>18</v>
          </cell>
          <cell r="BC11">
            <v>135</v>
          </cell>
          <cell r="BE11" t="str">
            <v>１ｍ３５</v>
          </cell>
          <cell r="BG11" t="str">
            <v/>
          </cell>
          <cell r="BH11">
            <v>0</v>
          </cell>
          <cell r="BI11">
            <v>10</v>
          </cell>
          <cell r="BJ11">
            <v>0</v>
          </cell>
        </row>
        <row r="12">
          <cell r="D12">
            <v>1</v>
          </cell>
          <cell r="E12">
            <v>7407</v>
          </cell>
          <cell r="F12" t="str">
            <v>河合　喜也</v>
          </cell>
          <cell r="G12">
            <v>2</v>
          </cell>
          <cell r="H12" t="str">
            <v>吉江</v>
          </cell>
          <cell r="I12">
            <v>1</v>
          </cell>
          <cell r="J12">
            <v>1217</v>
          </cell>
          <cell r="L12" t="str">
            <v>１２″１７</v>
          </cell>
          <cell r="N12" t="str">
            <v/>
          </cell>
          <cell r="O12">
            <v>0</v>
          </cell>
          <cell r="Q12">
            <v>3</v>
          </cell>
          <cell r="R12">
            <v>0</v>
          </cell>
          <cell r="U12">
            <v>2</v>
          </cell>
          <cell r="V12">
            <v>85</v>
          </cell>
          <cell r="W12" t="str">
            <v>福野</v>
          </cell>
          <cell r="X12">
            <v>8510</v>
          </cell>
          <cell r="Y12">
            <v>8514</v>
          </cell>
          <cell r="Z12">
            <v>8505</v>
          </cell>
          <cell r="AA12">
            <v>8507</v>
          </cell>
          <cell r="AB12" t="str">
            <v>梅基　裕也</v>
          </cell>
          <cell r="AC12">
            <v>3</v>
          </cell>
          <cell r="AD12" t="str">
            <v>江上　勝也</v>
          </cell>
          <cell r="AE12">
            <v>3</v>
          </cell>
          <cell r="AF12" t="str">
            <v>吉田　大地</v>
          </cell>
          <cell r="AG12">
            <v>3</v>
          </cell>
          <cell r="AH12" t="str">
            <v>芝井　良太</v>
          </cell>
          <cell r="AI12">
            <v>3</v>
          </cell>
          <cell r="AJ12" t="str">
            <v>梅基　裕也(3)江上　勝也(3)吉田　大地(3)芝井　良太(3)</v>
          </cell>
          <cell r="AK12" t="str">
            <v>梅基　裕也(3)江上　勝也(3)吉田　大地(3)芝井　良太(3)</v>
          </cell>
          <cell r="AL12">
            <v>2</v>
          </cell>
          <cell r="AM12">
            <v>4696</v>
          </cell>
          <cell r="AN12" t="str">
            <v>４６″９６</v>
          </cell>
          <cell r="AO12" t="str">
            <v/>
          </cell>
          <cell r="AP12">
            <v>0</v>
          </cell>
          <cell r="AQ12">
            <v>3</v>
          </cell>
          <cell r="AR12">
            <v>0</v>
          </cell>
          <cell r="AW12">
            <v>19</v>
          </cell>
          <cell r="AX12">
            <v>8205</v>
          </cell>
          <cell r="AY12" t="str">
            <v>宮本　愛士</v>
          </cell>
          <cell r="AZ12">
            <v>3</v>
          </cell>
          <cell r="BA12" t="str">
            <v>城端</v>
          </cell>
          <cell r="BB12">
            <v>19</v>
          </cell>
          <cell r="BC12">
            <v>130</v>
          </cell>
          <cell r="BE12" t="str">
            <v>１ｍ３０</v>
          </cell>
          <cell r="BG12" t="str">
            <v/>
          </cell>
          <cell r="BH12">
            <v>0</v>
          </cell>
          <cell r="BI12">
            <v>11</v>
          </cell>
          <cell r="BJ12">
            <v>0</v>
          </cell>
        </row>
        <row r="13">
          <cell r="D13">
            <v>2</v>
          </cell>
          <cell r="E13">
            <v>7210</v>
          </cell>
          <cell r="F13" t="str">
            <v>白井　大聖</v>
          </cell>
          <cell r="G13">
            <v>2</v>
          </cell>
          <cell r="H13" t="str">
            <v>蟹谷</v>
          </cell>
          <cell r="I13">
            <v>2</v>
          </cell>
          <cell r="J13">
            <v>1220</v>
          </cell>
          <cell r="L13" t="str">
            <v>１２″２０</v>
          </cell>
          <cell r="N13" t="str">
            <v/>
          </cell>
          <cell r="O13">
            <v>0</v>
          </cell>
          <cell r="Q13">
            <v>4</v>
          </cell>
          <cell r="R13">
            <v>0</v>
          </cell>
          <cell r="U13">
            <v>3</v>
          </cell>
          <cell r="V13">
            <v>74</v>
          </cell>
          <cell r="W13" t="str">
            <v>吉江</v>
          </cell>
          <cell r="X13">
            <v>7407</v>
          </cell>
          <cell r="Y13">
            <v>7435</v>
          </cell>
          <cell r="Z13">
            <v>7432</v>
          </cell>
          <cell r="AA13">
            <v>7433</v>
          </cell>
          <cell r="AB13" t="str">
            <v>河合　喜也</v>
          </cell>
          <cell r="AC13">
            <v>2</v>
          </cell>
          <cell r="AD13" t="str">
            <v>中島　慶樹</v>
          </cell>
          <cell r="AE13">
            <v>3</v>
          </cell>
          <cell r="AF13" t="str">
            <v>竹田　悠人</v>
          </cell>
          <cell r="AG13">
            <v>3</v>
          </cell>
          <cell r="AH13" t="str">
            <v>利川　瑛博</v>
          </cell>
          <cell r="AI13">
            <v>3</v>
          </cell>
          <cell r="AJ13" t="str">
            <v>河合　喜也(2)中島　慶樹(3)竹田　悠人(3)利川　瑛博(3)</v>
          </cell>
          <cell r="AK13" t="str">
            <v>河合　喜也(2)中島　慶樹(3)竹田　悠人(3)利川　瑛博(3)</v>
          </cell>
          <cell r="AL13">
            <v>3</v>
          </cell>
          <cell r="AM13">
            <v>4713</v>
          </cell>
          <cell r="AN13" t="str">
            <v>４７″１３</v>
          </cell>
          <cell r="AO13" t="str">
            <v/>
          </cell>
          <cell r="AP13">
            <v>0</v>
          </cell>
          <cell r="AQ13">
            <v>4</v>
          </cell>
          <cell r="AR13">
            <v>0</v>
          </cell>
          <cell r="AW13">
            <v>4</v>
          </cell>
          <cell r="AX13">
            <v>8512</v>
          </cell>
          <cell r="AY13" t="str">
            <v>畑腰　征志</v>
          </cell>
          <cell r="AZ13">
            <v>3</v>
          </cell>
          <cell r="BA13" t="str">
            <v>福野</v>
          </cell>
          <cell r="BB13">
            <v>4</v>
          </cell>
          <cell r="BC13">
            <v>145</v>
          </cell>
          <cell r="BE13" t="str">
            <v>１ｍ４５</v>
          </cell>
          <cell r="BG13" t="str">
            <v/>
          </cell>
          <cell r="BH13">
            <v>0</v>
          </cell>
          <cell r="BI13">
            <v>12</v>
          </cell>
          <cell r="BJ13">
            <v>0</v>
          </cell>
        </row>
        <row r="14">
          <cell r="D14">
            <v>3</v>
          </cell>
          <cell r="E14">
            <v>7712</v>
          </cell>
          <cell r="F14" t="str">
            <v>石崎　照人</v>
          </cell>
          <cell r="G14">
            <v>2</v>
          </cell>
          <cell r="H14" t="str">
            <v>庄西</v>
          </cell>
          <cell r="I14">
            <v>3</v>
          </cell>
          <cell r="J14">
            <v>1246</v>
          </cell>
          <cell r="L14" t="str">
            <v>１２″４６</v>
          </cell>
          <cell r="N14" t="str">
            <v/>
          </cell>
          <cell r="O14">
            <v>0</v>
          </cell>
          <cell r="Q14">
            <v>5</v>
          </cell>
          <cell r="R14">
            <v>0</v>
          </cell>
          <cell r="U14">
            <v>1</v>
          </cell>
          <cell r="V14">
            <v>76</v>
          </cell>
          <cell r="W14" t="str">
            <v>出町</v>
          </cell>
          <cell r="X14">
            <v>7604</v>
          </cell>
          <cell r="Y14">
            <v>7612</v>
          </cell>
          <cell r="Z14">
            <v>7613</v>
          </cell>
          <cell r="AA14">
            <v>7601</v>
          </cell>
          <cell r="AB14" t="str">
            <v>小幡　宏志郎</v>
          </cell>
          <cell r="AC14">
            <v>3</v>
          </cell>
          <cell r="AD14" t="str">
            <v>南　　雄太</v>
          </cell>
          <cell r="AE14">
            <v>3</v>
          </cell>
          <cell r="AF14" t="str">
            <v>吉川　広祐</v>
          </cell>
          <cell r="AG14">
            <v>3</v>
          </cell>
          <cell r="AH14" t="str">
            <v>田守　快生</v>
          </cell>
          <cell r="AI14">
            <v>3</v>
          </cell>
          <cell r="AJ14" t="str">
            <v>小幡　宏志郎(3)南　　雄太(3)吉川　広祐(3)田守　快生(3)</v>
          </cell>
          <cell r="AK14" t="str">
            <v>小幡　宏志郎(3)南　　雄太(3)吉川　広祐(3)田守　快生(3)</v>
          </cell>
          <cell r="AL14">
            <v>1</v>
          </cell>
          <cell r="AM14">
            <v>4560</v>
          </cell>
          <cell r="AN14" t="str">
            <v>４５″６０</v>
          </cell>
          <cell r="AO14" t="str">
            <v>大会新</v>
          </cell>
          <cell r="AP14" t="str">
            <v>大会新</v>
          </cell>
          <cell r="AQ14">
            <v>5</v>
          </cell>
          <cell r="AR14">
            <v>0</v>
          </cell>
          <cell r="AW14">
            <v>9.1</v>
          </cell>
          <cell r="AX14">
            <v>7434</v>
          </cell>
          <cell r="AY14" t="str">
            <v>冨田　希夏</v>
          </cell>
          <cell r="AZ14">
            <v>3</v>
          </cell>
          <cell r="BA14" t="str">
            <v>吉江</v>
          </cell>
          <cell r="BB14">
            <v>9.1</v>
          </cell>
          <cell r="BC14">
            <v>140</v>
          </cell>
          <cell r="BE14" t="str">
            <v>１ｍ４０</v>
          </cell>
          <cell r="BG14" t="str">
            <v/>
          </cell>
          <cell r="BH14">
            <v>0</v>
          </cell>
          <cell r="BI14">
            <v>13</v>
          </cell>
          <cell r="BJ14">
            <v>0</v>
          </cell>
        </row>
        <row r="15">
          <cell r="D15">
            <v>4</v>
          </cell>
          <cell r="E15">
            <v>7617</v>
          </cell>
          <cell r="F15" t="str">
            <v>寺井　夢人</v>
          </cell>
          <cell r="G15">
            <v>2</v>
          </cell>
          <cell r="H15" t="str">
            <v>出町</v>
          </cell>
          <cell r="I15">
            <v>4</v>
          </cell>
          <cell r="J15">
            <v>1247</v>
          </cell>
          <cell r="L15" t="str">
            <v>１２″４７</v>
          </cell>
          <cell r="N15" t="str">
            <v/>
          </cell>
          <cell r="O15">
            <v>0</v>
          </cell>
          <cell r="Q15">
            <v>6</v>
          </cell>
          <cell r="R15">
            <v>0</v>
          </cell>
          <cell r="U15">
            <v>6</v>
          </cell>
          <cell r="V15">
            <v>68</v>
          </cell>
          <cell r="W15" t="str">
            <v>石動</v>
          </cell>
          <cell r="X15">
            <v>6803</v>
          </cell>
          <cell r="Y15">
            <v>6802</v>
          </cell>
          <cell r="Z15">
            <v>6805</v>
          </cell>
          <cell r="AA15">
            <v>6815</v>
          </cell>
          <cell r="AB15" t="str">
            <v>加賀見祐希</v>
          </cell>
          <cell r="AC15">
            <v>3</v>
          </cell>
          <cell r="AD15" t="str">
            <v>遠藤　哲也</v>
          </cell>
          <cell r="AE15">
            <v>3</v>
          </cell>
          <cell r="AF15" t="str">
            <v>本堂　勝太郎</v>
          </cell>
          <cell r="AG15">
            <v>2</v>
          </cell>
          <cell r="AH15" t="str">
            <v>田中　希</v>
          </cell>
          <cell r="AI15">
            <v>3</v>
          </cell>
          <cell r="AJ15" t="str">
            <v>加賀見祐希(3)遠藤　哲也(3)本堂　勝太郎(2)田中　希(3)</v>
          </cell>
          <cell r="AK15" t="str">
            <v>加賀見祐希(3)遠藤　哲也(3)本堂　勝太郎(2)田中　希(3)</v>
          </cell>
          <cell r="AL15">
            <v>6</v>
          </cell>
          <cell r="AM15">
            <v>4850</v>
          </cell>
          <cell r="AN15" t="str">
            <v>４８″５０</v>
          </cell>
          <cell r="AO15" t="str">
            <v/>
          </cell>
          <cell r="AP15">
            <v>0</v>
          </cell>
          <cell r="AQ15">
            <v>6</v>
          </cell>
          <cell r="AR15">
            <v>0</v>
          </cell>
          <cell r="AW15">
            <v>8</v>
          </cell>
          <cell r="AX15">
            <v>7804</v>
          </cell>
          <cell r="AY15" t="str">
            <v>谷口　寛純</v>
          </cell>
          <cell r="AZ15">
            <v>3</v>
          </cell>
          <cell r="BA15" t="str">
            <v>般若</v>
          </cell>
          <cell r="BB15">
            <v>8</v>
          </cell>
          <cell r="BC15">
            <v>140</v>
          </cell>
          <cell r="BE15" t="str">
            <v>１ｍ４０</v>
          </cell>
          <cell r="BG15" t="str">
            <v/>
          </cell>
          <cell r="BH15">
            <v>0</v>
          </cell>
          <cell r="BI15">
            <v>14</v>
          </cell>
          <cell r="BJ15">
            <v>0</v>
          </cell>
        </row>
        <row r="16">
          <cell r="D16">
            <v>6</v>
          </cell>
          <cell r="E16">
            <v>7328</v>
          </cell>
          <cell r="F16" t="str">
            <v>長谷川裕大</v>
          </cell>
          <cell r="G16">
            <v>2</v>
          </cell>
          <cell r="H16" t="str">
            <v>福光</v>
          </cell>
          <cell r="I16">
            <v>6</v>
          </cell>
          <cell r="J16">
            <v>1274</v>
          </cell>
          <cell r="L16" t="str">
            <v>１２″７４</v>
          </cell>
          <cell r="N16" t="str">
            <v/>
          </cell>
          <cell r="O16">
            <v>0</v>
          </cell>
          <cell r="Q16">
            <v>7</v>
          </cell>
          <cell r="R16">
            <v>0</v>
          </cell>
          <cell r="U16">
            <v>4</v>
          </cell>
          <cell r="V16">
            <v>73</v>
          </cell>
          <cell r="W16" t="str">
            <v>福光</v>
          </cell>
          <cell r="X16">
            <v>7304</v>
          </cell>
          <cell r="Y16">
            <v>7301</v>
          </cell>
          <cell r="Z16">
            <v>7306</v>
          </cell>
          <cell r="AA16">
            <v>7303</v>
          </cell>
          <cell r="AB16" t="str">
            <v>上田　陽暉</v>
          </cell>
          <cell r="AC16">
            <v>3</v>
          </cell>
          <cell r="AD16" t="str">
            <v>河合　将太郎</v>
          </cell>
          <cell r="AE16">
            <v>3</v>
          </cell>
          <cell r="AF16" t="str">
            <v>長谷川大樹</v>
          </cell>
          <cell r="AG16">
            <v>3</v>
          </cell>
          <cell r="AH16" t="str">
            <v>堂髙　健志</v>
          </cell>
          <cell r="AI16">
            <v>3</v>
          </cell>
          <cell r="AJ16" t="str">
            <v>上田　陽暉(3)河合　将太郎(3)長谷川大樹(3)堂髙　健志(3)</v>
          </cell>
          <cell r="AK16" t="str">
            <v>上田　陽暉(3)河合　将太郎(3)長谷川大樹(3)堂髙　健志(3)</v>
          </cell>
          <cell r="AL16">
            <v>4</v>
          </cell>
          <cell r="AM16">
            <v>4806</v>
          </cell>
          <cell r="AN16" t="str">
            <v>４８″０６</v>
          </cell>
          <cell r="AO16" t="str">
            <v/>
          </cell>
          <cell r="AP16">
            <v>0</v>
          </cell>
          <cell r="AQ16">
            <v>7</v>
          </cell>
          <cell r="AR16">
            <v>0</v>
          </cell>
          <cell r="AW16">
            <v>9.2</v>
          </cell>
          <cell r="AX16">
            <v>7220</v>
          </cell>
          <cell r="AY16" t="str">
            <v>柴田　凌輔</v>
          </cell>
          <cell r="AZ16">
            <v>3</v>
          </cell>
          <cell r="BA16" t="str">
            <v>蟹谷</v>
          </cell>
          <cell r="BB16">
            <v>9.2</v>
          </cell>
          <cell r="BC16">
            <v>140</v>
          </cell>
          <cell r="BE16" t="str">
            <v>１ｍ４０</v>
          </cell>
          <cell r="BG16" t="str">
            <v/>
          </cell>
          <cell r="BH16">
            <v>0</v>
          </cell>
          <cell r="BI16">
            <v>15</v>
          </cell>
          <cell r="BJ16">
            <v>0</v>
          </cell>
        </row>
        <row r="17">
          <cell r="D17">
            <v>8</v>
          </cell>
          <cell r="E17">
            <v>8008</v>
          </cell>
          <cell r="F17" t="str">
            <v>宮下　琉久斗</v>
          </cell>
          <cell r="G17">
            <v>2</v>
          </cell>
          <cell r="H17" t="str">
            <v>庄川</v>
          </cell>
          <cell r="I17">
            <v>8</v>
          </cell>
          <cell r="J17">
            <v>1301</v>
          </cell>
          <cell r="L17" t="str">
            <v>１３″０１</v>
          </cell>
          <cell r="N17" t="str">
            <v/>
          </cell>
          <cell r="O17">
            <v>0</v>
          </cell>
          <cell r="Q17">
            <v>8</v>
          </cell>
          <cell r="R17">
            <v>0</v>
          </cell>
          <cell r="U17">
            <v>8</v>
          </cell>
          <cell r="V17">
            <v>82</v>
          </cell>
          <cell r="W17" t="str">
            <v>城端</v>
          </cell>
          <cell r="X17">
            <v>8234</v>
          </cell>
          <cell r="Y17">
            <v>8241</v>
          </cell>
          <cell r="Z17">
            <v>8222</v>
          </cell>
          <cell r="AA17">
            <v>8223</v>
          </cell>
          <cell r="AB17" t="str">
            <v>内河　大樹</v>
          </cell>
          <cell r="AC17">
            <v>3</v>
          </cell>
          <cell r="AD17" t="str">
            <v>森田　恵伍</v>
          </cell>
          <cell r="AE17">
            <v>3</v>
          </cell>
          <cell r="AF17" t="str">
            <v>中畑　道廣</v>
          </cell>
          <cell r="AG17">
            <v>3</v>
          </cell>
          <cell r="AH17" t="str">
            <v>大道　隆矢</v>
          </cell>
          <cell r="AI17">
            <v>3</v>
          </cell>
          <cell r="AJ17" t="str">
            <v>内河　大樹(3)森田　恵伍(3)中畑　道廣(3)大道　隆矢(3)</v>
          </cell>
          <cell r="AK17" t="str">
            <v>内河　大樹(3)森田　恵伍(3)中畑　道廣(3)大道　隆矢(3)</v>
          </cell>
          <cell r="AL17">
            <v>8</v>
          </cell>
          <cell r="AM17">
            <v>4936</v>
          </cell>
          <cell r="AN17" t="str">
            <v>４９″３６</v>
          </cell>
          <cell r="AO17" t="str">
            <v/>
          </cell>
          <cell r="AP17">
            <v>0</v>
          </cell>
          <cell r="AQ17">
            <v>8</v>
          </cell>
          <cell r="AR17">
            <v>0</v>
          </cell>
          <cell r="AW17">
            <v>6</v>
          </cell>
          <cell r="AX17">
            <v>6804</v>
          </cell>
          <cell r="AY17" t="str">
            <v>山口　竜也</v>
          </cell>
          <cell r="AZ17">
            <v>3</v>
          </cell>
          <cell r="BA17" t="str">
            <v>石動</v>
          </cell>
          <cell r="BB17">
            <v>6</v>
          </cell>
          <cell r="BC17">
            <v>145</v>
          </cell>
          <cell r="BE17" t="str">
            <v>１ｍ４５</v>
          </cell>
          <cell r="BG17" t="str">
            <v/>
          </cell>
          <cell r="BH17">
            <v>0</v>
          </cell>
          <cell r="BI17">
            <v>16</v>
          </cell>
          <cell r="BJ17">
            <v>0</v>
          </cell>
        </row>
        <row r="18">
          <cell r="D18">
            <v>6</v>
          </cell>
          <cell r="E18">
            <v>8514</v>
          </cell>
          <cell r="F18" t="str">
            <v>江上　勝也</v>
          </cell>
          <cell r="G18">
            <v>3</v>
          </cell>
          <cell r="H18" t="str">
            <v>福野</v>
          </cell>
          <cell r="I18">
            <v>6</v>
          </cell>
          <cell r="J18">
            <v>1238</v>
          </cell>
          <cell r="K18">
            <v>1.9</v>
          </cell>
          <cell r="L18" t="str">
            <v>１２″３８</v>
          </cell>
          <cell r="M18" t="str">
            <v>＋１．９</v>
          </cell>
          <cell r="N18" t="str">
            <v/>
          </cell>
          <cell r="O18">
            <v>0</v>
          </cell>
          <cell r="P18" t="str">
            <v>(+1.9)</v>
          </cell>
          <cell r="Q18">
            <v>1</v>
          </cell>
          <cell r="R18">
            <v>0</v>
          </cell>
          <cell r="AW18">
            <v>14.4</v>
          </cell>
          <cell r="AX18">
            <v>7918</v>
          </cell>
          <cell r="AY18" t="str">
            <v>中嶋　祐輔</v>
          </cell>
          <cell r="AZ18">
            <v>3</v>
          </cell>
          <cell r="BA18" t="str">
            <v>井波</v>
          </cell>
          <cell r="BB18">
            <v>14.4</v>
          </cell>
          <cell r="BC18">
            <v>135</v>
          </cell>
          <cell r="BE18" t="str">
            <v>１ｍ３５</v>
          </cell>
          <cell r="BG18" t="str">
            <v/>
          </cell>
          <cell r="BH18">
            <v>0</v>
          </cell>
          <cell r="BI18">
            <v>17</v>
          </cell>
          <cell r="BJ18">
            <v>0</v>
          </cell>
        </row>
        <row r="19">
          <cell r="D19">
            <v>8</v>
          </cell>
          <cell r="E19">
            <v>7702</v>
          </cell>
          <cell r="F19" t="str">
            <v>中井　空</v>
          </cell>
          <cell r="G19">
            <v>3</v>
          </cell>
          <cell r="H19" t="str">
            <v>庄西</v>
          </cell>
          <cell r="I19">
            <v>8</v>
          </cell>
          <cell r="J19">
            <v>1254</v>
          </cell>
          <cell r="L19" t="str">
            <v>１２″５４</v>
          </cell>
          <cell r="N19" t="str">
            <v/>
          </cell>
          <cell r="O19">
            <v>0</v>
          </cell>
          <cell r="Q19">
            <v>2</v>
          </cell>
          <cell r="R19">
            <v>0</v>
          </cell>
          <cell r="AW19">
            <v>11.2</v>
          </cell>
          <cell r="AX19">
            <v>8016</v>
          </cell>
          <cell r="AY19" t="str">
            <v>太田　昂一</v>
          </cell>
          <cell r="AZ19">
            <v>3</v>
          </cell>
          <cell r="BA19" t="str">
            <v>庄川</v>
          </cell>
          <cell r="BB19">
            <v>11.2</v>
          </cell>
          <cell r="BC19">
            <v>140</v>
          </cell>
          <cell r="BE19" t="str">
            <v>１ｍ４０</v>
          </cell>
          <cell r="BG19" t="str">
            <v/>
          </cell>
          <cell r="BH19">
            <v>0</v>
          </cell>
          <cell r="BI19">
            <v>18</v>
          </cell>
          <cell r="BJ19">
            <v>0</v>
          </cell>
        </row>
        <row r="20">
          <cell r="D20">
            <v>5</v>
          </cell>
          <cell r="E20">
            <v>8507</v>
          </cell>
          <cell r="F20" t="str">
            <v>芝井　良太</v>
          </cell>
          <cell r="G20">
            <v>3</v>
          </cell>
          <cell r="H20" t="str">
            <v>福野</v>
          </cell>
          <cell r="I20">
            <v>5</v>
          </cell>
          <cell r="J20">
            <v>1229</v>
          </cell>
          <cell r="L20" t="str">
            <v>１２″２９</v>
          </cell>
          <cell r="N20" t="str">
            <v/>
          </cell>
          <cell r="O20">
            <v>0</v>
          </cell>
          <cell r="Q20">
            <v>3</v>
          </cell>
          <cell r="R20">
            <v>0</v>
          </cell>
          <cell r="AW20">
            <v>13</v>
          </cell>
          <cell r="AX20">
            <v>8315</v>
          </cell>
          <cell r="AY20" t="str">
            <v>荒井　悠人</v>
          </cell>
          <cell r="AZ20">
            <v>3</v>
          </cell>
          <cell r="BA20" t="str">
            <v>平</v>
          </cell>
          <cell r="BB20">
            <v>13</v>
          </cell>
          <cell r="BC20">
            <v>140</v>
          </cell>
          <cell r="BE20" t="str">
            <v>１ｍ４０</v>
          </cell>
          <cell r="BG20" t="str">
            <v/>
          </cell>
          <cell r="BH20">
            <v>0</v>
          </cell>
          <cell r="BI20">
            <v>19</v>
          </cell>
          <cell r="BJ20">
            <v>0</v>
          </cell>
        </row>
        <row r="21">
          <cell r="D21">
            <v>2</v>
          </cell>
          <cell r="E21">
            <v>7604</v>
          </cell>
          <cell r="F21" t="str">
            <v>小幡　宏志郎</v>
          </cell>
          <cell r="G21">
            <v>3</v>
          </cell>
          <cell r="H21" t="str">
            <v>出町</v>
          </cell>
          <cell r="I21">
            <v>2</v>
          </cell>
          <cell r="J21">
            <v>1202</v>
          </cell>
          <cell r="L21" t="str">
            <v>１２″０２</v>
          </cell>
          <cell r="N21" t="str">
            <v/>
          </cell>
          <cell r="O21">
            <v>0</v>
          </cell>
          <cell r="Q21">
            <v>4</v>
          </cell>
          <cell r="R21">
            <v>0</v>
          </cell>
          <cell r="AW21">
            <v>5</v>
          </cell>
          <cell r="AX21">
            <v>7708</v>
          </cell>
          <cell r="AY21" t="str">
            <v>藤田　裕智</v>
          </cell>
          <cell r="AZ21">
            <v>3</v>
          </cell>
          <cell r="BA21" t="str">
            <v>庄西</v>
          </cell>
          <cell r="BB21">
            <v>5</v>
          </cell>
          <cell r="BC21">
            <v>145</v>
          </cell>
          <cell r="BE21" t="str">
            <v>１ｍ４５</v>
          </cell>
          <cell r="BG21" t="str">
            <v/>
          </cell>
          <cell r="BH21">
            <v>0</v>
          </cell>
          <cell r="BI21">
            <v>20</v>
          </cell>
          <cell r="BJ21">
            <v>0</v>
          </cell>
        </row>
        <row r="22">
          <cell r="D22">
            <v>3</v>
          </cell>
          <cell r="E22">
            <v>7001</v>
          </cell>
          <cell r="F22" t="str">
            <v>吉国　諒</v>
          </cell>
          <cell r="G22">
            <v>3</v>
          </cell>
          <cell r="H22" t="str">
            <v>大谷</v>
          </cell>
          <cell r="I22">
            <v>3</v>
          </cell>
          <cell r="J22">
            <v>1211</v>
          </cell>
          <cell r="L22" t="str">
            <v>１２″１１</v>
          </cell>
          <cell r="N22" t="str">
            <v/>
          </cell>
          <cell r="O22">
            <v>0</v>
          </cell>
          <cell r="Q22">
            <v>5</v>
          </cell>
          <cell r="R22">
            <v>0</v>
          </cell>
          <cell r="AW22">
            <v>23</v>
          </cell>
          <cell r="AX22">
            <v>7923</v>
          </cell>
          <cell r="AY22" t="str">
            <v>今井　渉太(県)</v>
          </cell>
          <cell r="AZ22">
            <v>3</v>
          </cell>
          <cell r="BA22" t="str">
            <v>井波</v>
          </cell>
          <cell r="BB22">
            <v>23</v>
          </cell>
          <cell r="BC22" t="str">
            <v>a</v>
          </cell>
          <cell r="BE22" t="str">
            <v>棄権</v>
          </cell>
          <cell r="BG22" t="str">
            <v/>
          </cell>
          <cell r="BH22">
            <v>0</v>
          </cell>
          <cell r="BI22">
            <v>21</v>
          </cell>
          <cell r="BJ22">
            <v>0</v>
          </cell>
        </row>
        <row r="23">
          <cell r="D23">
            <v>1</v>
          </cell>
          <cell r="E23">
            <v>7612</v>
          </cell>
          <cell r="F23" t="str">
            <v>南　　雄太</v>
          </cell>
          <cell r="G23">
            <v>3</v>
          </cell>
          <cell r="H23" t="str">
            <v>出町</v>
          </cell>
          <cell r="I23">
            <v>1</v>
          </cell>
          <cell r="J23">
            <v>1150</v>
          </cell>
          <cell r="L23" t="str">
            <v>１１″５０</v>
          </cell>
          <cell r="N23" t="str">
            <v>大会新</v>
          </cell>
          <cell r="O23" t="str">
            <v>大会新</v>
          </cell>
          <cell r="Q23">
            <v>6</v>
          </cell>
          <cell r="R23">
            <v>0</v>
          </cell>
          <cell r="AW23">
            <v>21</v>
          </cell>
          <cell r="AX23">
            <v>8312</v>
          </cell>
          <cell r="AY23" t="str">
            <v>中村　賢太(県)</v>
          </cell>
          <cell r="AZ23">
            <v>2</v>
          </cell>
          <cell r="BA23" t="str">
            <v>平</v>
          </cell>
          <cell r="BB23">
            <v>21</v>
          </cell>
          <cell r="BC23">
            <v>130</v>
          </cell>
          <cell r="BE23" t="str">
            <v>１ｍ３０</v>
          </cell>
          <cell r="BG23" t="str">
            <v/>
          </cell>
          <cell r="BH23">
            <v>0</v>
          </cell>
          <cell r="BI23">
            <v>22</v>
          </cell>
          <cell r="BJ23">
            <v>0</v>
          </cell>
        </row>
        <row r="24">
          <cell r="D24">
            <v>7</v>
          </cell>
          <cell r="E24">
            <v>8011</v>
          </cell>
          <cell r="F24" t="str">
            <v>齋藤　斗志郎</v>
          </cell>
          <cell r="G24">
            <v>3</v>
          </cell>
          <cell r="H24" t="str">
            <v>庄川</v>
          </cell>
          <cell r="I24">
            <v>7</v>
          </cell>
          <cell r="J24">
            <v>1248</v>
          </cell>
          <cell r="L24" t="str">
            <v>１２″４８</v>
          </cell>
          <cell r="N24" t="str">
            <v/>
          </cell>
          <cell r="O24">
            <v>0</v>
          </cell>
          <cell r="Q24">
            <v>7</v>
          </cell>
          <cell r="R24">
            <v>0</v>
          </cell>
          <cell r="AW24">
            <v>22</v>
          </cell>
          <cell r="AX24">
            <v>7916</v>
          </cell>
          <cell r="AY24" t="str">
            <v>野原　虎太朗(県)</v>
          </cell>
          <cell r="AZ24">
            <v>2</v>
          </cell>
          <cell r="BA24" t="str">
            <v>井波</v>
          </cell>
          <cell r="BB24">
            <v>22</v>
          </cell>
          <cell r="BC24">
            <v>125</v>
          </cell>
          <cell r="BE24" t="str">
            <v>１ｍ２５</v>
          </cell>
          <cell r="BG24" t="str">
            <v/>
          </cell>
          <cell r="BH24">
            <v>0</v>
          </cell>
          <cell r="BI24">
            <v>23</v>
          </cell>
          <cell r="BJ24">
            <v>0</v>
          </cell>
        </row>
        <row r="25">
          <cell r="D25">
            <v>4</v>
          </cell>
          <cell r="E25">
            <v>7926</v>
          </cell>
          <cell r="F25" t="str">
            <v>高田　泰知</v>
          </cell>
          <cell r="G25">
            <v>3</v>
          </cell>
          <cell r="H25" t="str">
            <v>井波</v>
          </cell>
          <cell r="I25">
            <v>4</v>
          </cell>
          <cell r="J25">
            <v>1222</v>
          </cell>
          <cell r="L25" t="str">
            <v>１２″２２</v>
          </cell>
          <cell r="N25" t="str">
            <v/>
          </cell>
          <cell r="O25">
            <v>0</v>
          </cell>
          <cell r="Q25">
            <v>8</v>
          </cell>
          <cell r="R25">
            <v>0</v>
          </cell>
          <cell r="AW25">
            <v>0</v>
          </cell>
          <cell r="AY25" t="str">
            <v/>
          </cell>
          <cell r="AZ25" t="str">
            <v/>
          </cell>
          <cell r="BA25" t="str">
            <v/>
          </cell>
          <cell r="BE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e">
            <v>#N/A</v>
          </cell>
        </row>
        <row r="26">
          <cell r="D26">
            <v>7</v>
          </cell>
          <cell r="E26">
            <v>7306</v>
          </cell>
          <cell r="F26" t="str">
            <v>長谷川大樹</v>
          </cell>
          <cell r="G26">
            <v>3</v>
          </cell>
          <cell r="H26" t="str">
            <v>福光</v>
          </cell>
          <cell r="I26">
            <v>7</v>
          </cell>
          <cell r="J26">
            <v>2630</v>
          </cell>
          <cell r="K26">
            <v>-2.3</v>
          </cell>
          <cell r="L26" t="str">
            <v>２６″３０</v>
          </cell>
          <cell r="M26" t="str">
            <v>－２．３</v>
          </cell>
          <cell r="N26" t="str">
            <v/>
          </cell>
          <cell r="O26">
            <v>0</v>
          </cell>
          <cell r="P26" t="str">
            <v>(-2.3)</v>
          </cell>
          <cell r="Q26">
            <v>1</v>
          </cell>
          <cell r="R26">
            <v>0</v>
          </cell>
          <cell r="AW26">
            <v>0</v>
          </cell>
          <cell r="AY26" t="str">
            <v/>
          </cell>
          <cell r="AZ26" t="str">
            <v/>
          </cell>
          <cell r="BA26" t="str">
            <v/>
          </cell>
          <cell r="BE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e">
            <v>#N/A</v>
          </cell>
        </row>
        <row r="27">
          <cell r="D27">
            <v>8</v>
          </cell>
          <cell r="E27">
            <v>6802</v>
          </cell>
          <cell r="F27" t="str">
            <v>遠藤　哲也</v>
          </cell>
          <cell r="G27">
            <v>3</v>
          </cell>
          <cell r="H27" t="str">
            <v>石動</v>
          </cell>
          <cell r="I27">
            <v>8</v>
          </cell>
          <cell r="J27" t="str">
            <v>a</v>
          </cell>
          <cell r="L27" t="str">
            <v>棄権</v>
          </cell>
          <cell r="N27" t="str">
            <v/>
          </cell>
          <cell r="O27">
            <v>0</v>
          </cell>
          <cell r="Q27">
            <v>2</v>
          </cell>
          <cell r="R27">
            <v>0</v>
          </cell>
          <cell r="AW27">
            <v>0</v>
          </cell>
          <cell r="AY27" t="str">
            <v/>
          </cell>
          <cell r="AZ27" t="str">
            <v/>
          </cell>
          <cell r="BA27" t="str">
            <v/>
          </cell>
          <cell r="BE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e">
            <v>#N/A</v>
          </cell>
        </row>
        <row r="28">
          <cell r="D28">
            <v>1</v>
          </cell>
          <cell r="E28">
            <v>7433</v>
          </cell>
          <cell r="F28" t="str">
            <v>利川　瑛博</v>
          </cell>
          <cell r="G28">
            <v>3</v>
          </cell>
          <cell r="H28" t="str">
            <v>吉江</v>
          </cell>
          <cell r="I28">
            <v>1</v>
          </cell>
          <cell r="J28">
            <v>2360</v>
          </cell>
          <cell r="L28" t="str">
            <v>２３″６０</v>
          </cell>
          <cell r="N28" t="str">
            <v/>
          </cell>
          <cell r="O28">
            <v>0</v>
          </cell>
          <cell r="Q28">
            <v>3</v>
          </cell>
          <cell r="R28">
            <v>0</v>
          </cell>
          <cell r="AW28">
            <v>0</v>
          </cell>
          <cell r="AY28" t="str">
            <v/>
          </cell>
          <cell r="AZ28" t="str">
            <v/>
          </cell>
          <cell r="BA28" t="str">
            <v/>
          </cell>
          <cell r="BE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e">
            <v>#N/A</v>
          </cell>
        </row>
        <row r="29">
          <cell r="D29">
            <v>4</v>
          </cell>
          <cell r="E29">
            <v>8510</v>
          </cell>
          <cell r="F29" t="str">
            <v>梅基　裕也</v>
          </cell>
          <cell r="G29">
            <v>3</v>
          </cell>
          <cell r="H29" t="str">
            <v>福野</v>
          </cell>
          <cell r="I29">
            <v>4</v>
          </cell>
          <cell r="J29">
            <v>2522</v>
          </cell>
          <cell r="L29" t="str">
            <v>２５″２２</v>
          </cell>
          <cell r="N29" t="str">
            <v/>
          </cell>
          <cell r="O29">
            <v>0</v>
          </cell>
          <cell r="Q29">
            <v>4</v>
          </cell>
          <cell r="R29">
            <v>0</v>
          </cell>
          <cell r="AW29">
            <v>0</v>
          </cell>
          <cell r="AY29" t="str">
            <v/>
          </cell>
          <cell r="AZ29" t="str">
            <v/>
          </cell>
          <cell r="BA29" t="str">
            <v/>
          </cell>
          <cell r="BE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e">
            <v>#N/A</v>
          </cell>
        </row>
        <row r="30">
          <cell r="D30">
            <v>3</v>
          </cell>
          <cell r="E30">
            <v>7301</v>
          </cell>
          <cell r="F30" t="str">
            <v>河合　将太郎</v>
          </cell>
          <cell r="G30">
            <v>3</v>
          </cell>
          <cell r="H30" t="str">
            <v>福光</v>
          </cell>
          <cell r="I30">
            <v>3</v>
          </cell>
          <cell r="J30">
            <v>2493</v>
          </cell>
          <cell r="L30" t="str">
            <v>２４″９３</v>
          </cell>
          <cell r="N30" t="str">
            <v/>
          </cell>
          <cell r="O30">
            <v>0</v>
          </cell>
          <cell r="Q30">
            <v>5</v>
          </cell>
          <cell r="R30">
            <v>0</v>
          </cell>
          <cell r="AW30">
            <v>0</v>
          </cell>
          <cell r="AY30" t="str">
            <v/>
          </cell>
          <cell r="AZ30" t="str">
            <v/>
          </cell>
          <cell r="BA30" t="str">
            <v/>
          </cell>
          <cell r="BE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e">
            <v>#N/A</v>
          </cell>
        </row>
        <row r="31">
          <cell r="D31">
            <v>2</v>
          </cell>
          <cell r="E31">
            <v>7612</v>
          </cell>
          <cell r="F31" t="str">
            <v>南　　雄太</v>
          </cell>
          <cell r="G31">
            <v>3</v>
          </cell>
          <cell r="H31" t="str">
            <v>出町</v>
          </cell>
          <cell r="I31">
            <v>2</v>
          </cell>
          <cell r="J31">
            <v>2435</v>
          </cell>
          <cell r="L31" t="str">
            <v>２４″３５</v>
          </cell>
          <cell r="N31" t="str">
            <v/>
          </cell>
          <cell r="O31">
            <v>0</v>
          </cell>
          <cell r="Q31">
            <v>6</v>
          </cell>
          <cell r="R31">
            <v>0</v>
          </cell>
          <cell r="AW31">
            <v>0</v>
          </cell>
          <cell r="AY31" t="str">
            <v/>
          </cell>
          <cell r="AZ31" t="str">
            <v/>
          </cell>
          <cell r="BA31" t="str">
            <v/>
          </cell>
          <cell r="BE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e">
            <v>#N/A</v>
          </cell>
        </row>
        <row r="32">
          <cell r="D32">
            <v>6</v>
          </cell>
          <cell r="E32">
            <v>7706</v>
          </cell>
          <cell r="F32" t="str">
            <v>河西　駿佑</v>
          </cell>
          <cell r="G32">
            <v>3</v>
          </cell>
          <cell r="H32" t="str">
            <v>庄西</v>
          </cell>
          <cell r="I32">
            <v>6</v>
          </cell>
          <cell r="J32">
            <v>2603</v>
          </cell>
          <cell r="L32" t="str">
            <v>２６″０３</v>
          </cell>
          <cell r="N32" t="str">
            <v/>
          </cell>
          <cell r="O32">
            <v>0</v>
          </cell>
          <cell r="Q32">
            <v>7</v>
          </cell>
          <cell r="R32">
            <v>0</v>
          </cell>
          <cell r="AW32">
            <v>0</v>
          </cell>
          <cell r="AY32" t="str">
            <v/>
          </cell>
          <cell r="AZ32" t="str">
            <v/>
          </cell>
          <cell r="BA32" t="str">
            <v/>
          </cell>
          <cell r="BE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e">
            <v>#N/A</v>
          </cell>
        </row>
        <row r="33">
          <cell r="D33">
            <v>5</v>
          </cell>
          <cell r="E33">
            <v>8011</v>
          </cell>
          <cell r="F33" t="str">
            <v>齋藤　斗志郎</v>
          </cell>
          <cell r="G33">
            <v>3</v>
          </cell>
          <cell r="H33" t="str">
            <v>庄川</v>
          </cell>
          <cell r="I33">
            <v>5</v>
          </cell>
          <cell r="J33">
            <v>2578</v>
          </cell>
          <cell r="L33" t="str">
            <v>２５″７８</v>
          </cell>
          <cell r="N33" t="str">
            <v/>
          </cell>
          <cell r="O33">
            <v>0</v>
          </cell>
          <cell r="Q33">
            <v>8</v>
          </cell>
          <cell r="R33">
            <v>0</v>
          </cell>
          <cell r="AW33">
            <v>0</v>
          </cell>
          <cell r="AY33" t="str">
            <v/>
          </cell>
          <cell r="AZ33" t="str">
            <v/>
          </cell>
          <cell r="BA33" t="str">
            <v/>
          </cell>
          <cell r="BE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e">
            <v>#N/A</v>
          </cell>
        </row>
        <row r="34">
          <cell r="D34">
            <v>8</v>
          </cell>
          <cell r="E34">
            <v>7608</v>
          </cell>
          <cell r="F34" t="str">
            <v>西岡　斗我</v>
          </cell>
          <cell r="G34">
            <v>3</v>
          </cell>
          <cell r="H34" t="str">
            <v>出町</v>
          </cell>
          <cell r="I34">
            <v>8</v>
          </cell>
          <cell r="J34">
            <v>10006</v>
          </cell>
          <cell r="L34" t="str">
            <v>１′００″０６</v>
          </cell>
          <cell r="N34" t="str">
            <v/>
          </cell>
          <cell r="O34">
            <v>0</v>
          </cell>
          <cell r="Q34">
            <v>1</v>
          </cell>
          <cell r="R34">
            <v>0</v>
          </cell>
          <cell r="AW34">
            <v>0</v>
          </cell>
          <cell r="AY34" t="str">
            <v/>
          </cell>
          <cell r="AZ34" t="str">
            <v/>
          </cell>
          <cell r="BA34" t="str">
            <v/>
          </cell>
          <cell r="BE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e">
            <v>#N/A</v>
          </cell>
        </row>
        <row r="35">
          <cell r="D35">
            <v>7</v>
          </cell>
          <cell r="E35">
            <v>6825</v>
          </cell>
          <cell r="F35" t="str">
            <v>寺西　創大</v>
          </cell>
          <cell r="G35">
            <v>3</v>
          </cell>
          <cell r="H35" t="str">
            <v>石動</v>
          </cell>
          <cell r="I35">
            <v>7</v>
          </cell>
          <cell r="J35">
            <v>5923</v>
          </cell>
          <cell r="L35" t="str">
            <v>５９″２３</v>
          </cell>
          <cell r="N35" t="str">
            <v/>
          </cell>
          <cell r="O35">
            <v>0</v>
          </cell>
          <cell r="Q35">
            <v>2</v>
          </cell>
          <cell r="R35">
            <v>0</v>
          </cell>
          <cell r="AW35">
            <v>0</v>
          </cell>
          <cell r="AY35" t="str">
            <v/>
          </cell>
          <cell r="AZ35" t="str">
            <v/>
          </cell>
          <cell r="BA35" t="str">
            <v/>
          </cell>
          <cell r="BE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e">
            <v>#N/A</v>
          </cell>
        </row>
        <row r="36">
          <cell r="D36">
            <v>2</v>
          </cell>
          <cell r="E36">
            <v>7705</v>
          </cell>
          <cell r="F36" t="str">
            <v>髙畑　萩</v>
          </cell>
          <cell r="G36">
            <v>3</v>
          </cell>
          <cell r="H36" t="str">
            <v>庄西</v>
          </cell>
          <cell r="I36">
            <v>2</v>
          </cell>
          <cell r="J36">
            <v>5642</v>
          </cell>
          <cell r="L36" t="str">
            <v>５６″４２</v>
          </cell>
          <cell r="N36" t="str">
            <v/>
          </cell>
          <cell r="O36">
            <v>0</v>
          </cell>
          <cell r="Q36">
            <v>3</v>
          </cell>
          <cell r="R36">
            <v>0</v>
          </cell>
          <cell r="AW36">
            <v>0</v>
          </cell>
          <cell r="AY36" t="str">
            <v/>
          </cell>
          <cell r="AZ36" t="str">
            <v/>
          </cell>
          <cell r="BA36" t="str">
            <v/>
          </cell>
          <cell r="BE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e">
            <v>#N/A</v>
          </cell>
        </row>
        <row r="37">
          <cell r="D37">
            <v>1</v>
          </cell>
          <cell r="E37">
            <v>7304</v>
          </cell>
          <cell r="F37" t="str">
            <v>上田　陽暉</v>
          </cell>
          <cell r="G37">
            <v>3</v>
          </cell>
          <cell r="H37" t="str">
            <v>福光</v>
          </cell>
          <cell r="I37">
            <v>1</v>
          </cell>
          <cell r="J37">
            <v>5552</v>
          </cell>
          <cell r="L37" t="str">
            <v>５５″５２</v>
          </cell>
          <cell r="N37" t="str">
            <v/>
          </cell>
          <cell r="O37">
            <v>0</v>
          </cell>
          <cell r="Q37">
            <v>4</v>
          </cell>
          <cell r="R37">
            <v>0</v>
          </cell>
          <cell r="AW37">
            <v>0</v>
          </cell>
          <cell r="AY37" t="str">
            <v/>
          </cell>
          <cell r="AZ37" t="str">
            <v/>
          </cell>
          <cell r="BA37" t="str">
            <v/>
          </cell>
          <cell r="BE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e">
            <v>#N/A</v>
          </cell>
        </row>
        <row r="38">
          <cell r="D38">
            <v>3</v>
          </cell>
          <cell r="E38">
            <v>7101</v>
          </cell>
          <cell r="F38" t="str">
            <v>真栗　一嘉</v>
          </cell>
          <cell r="G38">
            <v>3</v>
          </cell>
          <cell r="H38" t="str">
            <v>津沢</v>
          </cell>
          <cell r="I38">
            <v>3</v>
          </cell>
          <cell r="J38">
            <v>5770</v>
          </cell>
          <cell r="L38" t="str">
            <v>５７″７０</v>
          </cell>
          <cell r="N38" t="str">
            <v/>
          </cell>
          <cell r="O38">
            <v>0</v>
          </cell>
          <cell r="Q38">
            <v>5</v>
          </cell>
          <cell r="R38">
            <v>0</v>
          </cell>
          <cell r="AW38">
            <v>1</v>
          </cell>
          <cell r="AX38">
            <v>7921</v>
          </cell>
          <cell r="AY38" t="str">
            <v>萩原　大智</v>
          </cell>
          <cell r="AZ38">
            <v>3</v>
          </cell>
          <cell r="BA38" t="str">
            <v>井波</v>
          </cell>
          <cell r="BB38">
            <v>1</v>
          </cell>
          <cell r="BC38">
            <v>210</v>
          </cell>
          <cell r="BE38" t="str">
            <v>２ｍ１０</v>
          </cell>
          <cell r="BG38" t="str">
            <v/>
          </cell>
          <cell r="BH38">
            <v>0</v>
          </cell>
          <cell r="BI38">
            <v>1</v>
          </cell>
          <cell r="BJ38">
            <v>0</v>
          </cell>
        </row>
        <row r="39">
          <cell r="D39">
            <v>5</v>
          </cell>
          <cell r="E39">
            <v>7604</v>
          </cell>
          <cell r="F39" t="str">
            <v>小幡　宏志郎</v>
          </cell>
          <cell r="G39">
            <v>3</v>
          </cell>
          <cell r="H39" t="str">
            <v>出町</v>
          </cell>
          <cell r="I39">
            <v>5</v>
          </cell>
          <cell r="J39">
            <v>5847</v>
          </cell>
          <cell r="L39" t="str">
            <v>５８″４７</v>
          </cell>
          <cell r="N39" t="str">
            <v/>
          </cell>
          <cell r="O39">
            <v>0</v>
          </cell>
          <cell r="Q39">
            <v>6</v>
          </cell>
          <cell r="R39">
            <v>0</v>
          </cell>
          <cell r="AW39">
            <v>2</v>
          </cell>
          <cell r="AX39">
            <v>7330</v>
          </cell>
          <cell r="AY39" t="str">
            <v>上田　侑成</v>
          </cell>
          <cell r="AZ39">
            <v>1</v>
          </cell>
          <cell r="BA39" t="str">
            <v>福光</v>
          </cell>
          <cell r="BB39">
            <v>2</v>
          </cell>
          <cell r="BC39">
            <v>160</v>
          </cell>
          <cell r="BE39" t="str">
            <v>１ｍ６０</v>
          </cell>
          <cell r="BG39" t="str">
            <v/>
          </cell>
          <cell r="BH39">
            <v>0</v>
          </cell>
          <cell r="BI39">
            <v>2</v>
          </cell>
          <cell r="BJ39">
            <v>0</v>
          </cell>
        </row>
        <row r="40">
          <cell r="D40">
            <v>6</v>
          </cell>
          <cell r="E40">
            <v>7315</v>
          </cell>
          <cell r="F40" t="str">
            <v>鈴木　大騎</v>
          </cell>
          <cell r="G40">
            <v>3</v>
          </cell>
          <cell r="H40" t="str">
            <v>福光</v>
          </cell>
          <cell r="I40">
            <v>6</v>
          </cell>
          <cell r="J40">
            <v>5879</v>
          </cell>
          <cell r="L40" t="str">
            <v>５８″７９</v>
          </cell>
          <cell r="N40" t="str">
            <v/>
          </cell>
          <cell r="O40">
            <v>0</v>
          </cell>
          <cell r="Q40">
            <v>7</v>
          </cell>
          <cell r="R40">
            <v>0</v>
          </cell>
          <cell r="AW40">
            <v>3</v>
          </cell>
          <cell r="AX40">
            <v>7339</v>
          </cell>
          <cell r="AY40" t="str">
            <v>早川　暉祥</v>
          </cell>
          <cell r="AZ40">
            <v>1</v>
          </cell>
          <cell r="BA40" t="str">
            <v>福光</v>
          </cell>
          <cell r="BB40">
            <v>3</v>
          </cell>
          <cell r="BC40">
            <v>160</v>
          </cell>
          <cell r="BE40" t="str">
            <v>１ｍ６０</v>
          </cell>
          <cell r="BG40" t="str">
            <v/>
          </cell>
          <cell r="BH40">
            <v>0</v>
          </cell>
          <cell r="BI40">
            <v>3</v>
          </cell>
          <cell r="BJ40">
            <v>0</v>
          </cell>
        </row>
        <row r="41">
          <cell r="D41">
            <v>4</v>
          </cell>
          <cell r="E41">
            <v>8510</v>
          </cell>
          <cell r="F41" t="str">
            <v>梅基　裕也</v>
          </cell>
          <cell r="G41">
            <v>3</v>
          </cell>
          <cell r="H41" t="str">
            <v>福野</v>
          </cell>
          <cell r="I41">
            <v>4</v>
          </cell>
          <cell r="J41">
            <v>5801</v>
          </cell>
          <cell r="L41" t="str">
            <v>５８″０１</v>
          </cell>
          <cell r="N41" t="str">
            <v/>
          </cell>
          <cell r="O41">
            <v>0</v>
          </cell>
          <cell r="Q41">
            <v>8</v>
          </cell>
          <cell r="R41">
            <v>0</v>
          </cell>
          <cell r="AW41">
            <v>0</v>
          </cell>
          <cell r="AY41" t="str">
            <v/>
          </cell>
          <cell r="AZ41" t="str">
            <v/>
          </cell>
          <cell r="BA41" t="str">
            <v/>
          </cell>
          <cell r="BE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e">
            <v>#N/A</v>
          </cell>
        </row>
        <row r="42">
          <cell r="D42">
            <v>8</v>
          </cell>
          <cell r="E42">
            <v>7611</v>
          </cell>
          <cell r="F42" t="str">
            <v>的池　竜弥</v>
          </cell>
          <cell r="G42">
            <v>3</v>
          </cell>
          <cell r="H42" t="str">
            <v>出町</v>
          </cell>
          <cell r="I42">
            <v>8</v>
          </cell>
          <cell r="J42">
            <v>21999</v>
          </cell>
          <cell r="L42" t="str">
            <v>２′１９″９９</v>
          </cell>
          <cell r="N42" t="str">
            <v/>
          </cell>
          <cell r="O42">
            <v>0</v>
          </cell>
          <cell r="Q42">
            <v>1</v>
          </cell>
          <cell r="R42">
            <v>0</v>
          </cell>
          <cell r="AW42">
            <v>0</v>
          </cell>
          <cell r="AY42" t="str">
            <v/>
          </cell>
          <cell r="AZ42" t="str">
            <v/>
          </cell>
          <cell r="BA42" t="str">
            <v/>
          </cell>
          <cell r="BE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e">
            <v>#N/A</v>
          </cell>
        </row>
        <row r="43">
          <cell r="D43">
            <v>4</v>
          </cell>
          <cell r="E43">
            <v>7707</v>
          </cell>
          <cell r="F43" t="str">
            <v>金澤　瑠佳</v>
          </cell>
          <cell r="G43">
            <v>3</v>
          </cell>
          <cell r="H43" t="str">
            <v>庄西</v>
          </cell>
          <cell r="I43">
            <v>4</v>
          </cell>
          <cell r="J43">
            <v>21551</v>
          </cell>
          <cell r="L43" t="str">
            <v>２′１５″５１</v>
          </cell>
          <cell r="N43" t="str">
            <v/>
          </cell>
          <cell r="O43">
            <v>0</v>
          </cell>
          <cell r="Q43">
            <v>2</v>
          </cell>
          <cell r="R43">
            <v>0</v>
          </cell>
          <cell r="AW43">
            <v>0</v>
          </cell>
          <cell r="AY43" t="str">
            <v/>
          </cell>
          <cell r="AZ43" t="str">
            <v/>
          </cell>
          <cell r="BA43" t="str">
            <v/>
          </cell>
          <cell r="BE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e">
            <v>#N/A</v>
          </cell>
        </row>
        <row r="44">
          <cell r="D44">
            <v>1</v>
          </cell>
          <cell r="E44">
            <v>7304</v>
          </cell>
          <cell r="F44" t="str">
            <v>上田　陽暉</v>
          </cell>
          <cell r="G44">
            <v>3</v>
          </cell>
          <cell r="H44" t="str">
            <v>福光</v>
          </cell>
          <cell r="I44">
            <v>1</v>
          </cell>
          <cell r="J44">
            <v>21254</v>
          </cell>
          <cell r="L44" t="str">
            <v>２′１２″５４</v>
          </cell>
          <cell r="N44" t="str">
            <v/>
          </cell>
          <cell r="O44">
            <v>0</v>
          </cell>
          <cell r="Q44">
            <v>3</v>
          </cell>
          <cell r="R44">
            <v>0</v>
          </cell>
          <cell r="AW44">
            <v>0</v>
          </cell>
          <cell r="AY44" t="str">
            <v/>
          </cell>
          <cell r="AZ44" t="str">
            <v/>
          </cell>
          <cell r="BA44" t="str">
            <v/>
          </cell>
          <cell r="BE44" t="str">
            <v/>
          </cell>
          <cell r="BG44" t="str">
            <v/>
          </cell>
          <cell r="BH44" t="str">
            <v/>
          </cell>
          <cell r="BI44" t="str">
            <v/>
          </cell>
          <cell r="BJ44" t="e">
            <v>#N/A</v>
          </cell>
        </row>
        <row r="45">
          <cell r="D45">
            <v>6</v>
          </cell>
          <cell r="E45">
            <v>8501</v>
          </cell>
          <cell r="F45" t="str">
            <v>大橋　優人</v>
          </cell>
          <cell r="G45">
            <v>3</v>
          </cell>
          <cell r="H45" t="str">
            <v>福野</v>
          </cell>
          <cell r="I45">
            <v>6</v>
          </cell>
          <cell r="J45">
            <v>21595</v>
          </cell>
          <cell r="L45" t="str">
            <v>２′１５″９５</v>
          </cell>
          <cell r="N45" t="str">
            <v/>
          </cell>
          <cell r="O45">
            <v>0</v>
          </cell>
          <cell r="Q45">
            <v>4</v>
          </cell>
          <cell r="R45">
            <v>0</v>
          </cell>
          <cell r="AW45">
            <v>0</v>
          </cell>
          <cell r="AY45" t="str">
            <v/>
          </cell>
          <cell r="AZ45" t="str">
            <v/>
          </cell>
          <cell r="BA45" t="str">
            <v/>
          </cell>
          <cell r="BE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e">
            <v>#N/A</v>
          </cell>
        </row>
        <row r="46">
          <cell r="D46">
            <v>7</v>
          </cell>
          <cell r="E46">
            <v>7315</v>
          </cell>
          <cell r="F46" t="str">
            <v>鈴木　大騎</v>
          </cell>
          <cell r="G46">
            <v>3</v>
          </cell>
          <cell r="H46" t="str">
            <v>福光</v>
          </cell>
          <cell r="I46">
            <v>7</v>
          </cell>
          <cell r="J46">
            <v>21933</v>
          </cell>
          <cell r="L46" t="str">
            <v>２′１９″３３</v>
          </cell>
          <cell r="N46" t="str">
            <v/>
          </cell>
          <cell r="O46">
            <v>0</v>
          </cell>
          <cell r="Q46">
            <v>5</v>
          </cell>
          <cell r="R46">
            <v>0</v>
          </cell>
          <cell r="AW46">
            <v>0</v>
          </cell>
          <cell r="AY46" t="str">
            <v/>
          </cell>
          <cell r="AZ46" t="str">
            <v/>
          </cell>
          <cell r="BA46" t="str">
            <v/>
          </cell>
          <cell r="BE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e">
            <v>#N/A</v>
          </cell>
        </row>
        <row r="47">
          <cell r="D47">
            <v>2</v>
          </cell>
          <cell r="E47">
            <v>7101</v>
          </cell>
          <cell r="F47" t="str">
            <v>真栗　一嘉</v>
          </cell>
          <cell r="G47">
            <v>3</v>
          </cell>
          <cell r="H47" t="str">
            <v>津沢</v>
          </cell>
          <cell r="I47">
            <v>2</v>
          </cell>
          <cell r="J47">
            <v>21325</v>
          </cell>
          <cell r="L47" t="str">
            <v>２′１３″２５</v>
          </cell>
          <cell r="N47" t="str">
            <v/>
          </cell>
          <cell r="O47">
            <v>0</v>
          </cell>
          <cell r="Q47">
            <v>6</v>
          </cell>
          <cell r="R47">
            <v>0</v>
          </cell>
          <cell r="AW47">
            <v>0</v>
          </cell>
          <cell r="AY47" t="str">
            <v/>
          </cell>
          <cell r="AZ47" t="str">
            <v/>
          </cell>
          <cell r="BA47" t="str">
            <v/>
          </cell>
          <cell r="BE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e">
            <v>#N/A</v>
          </cell>
        </row>
        <row r="48">
          <cell r="D48">
            <v>3</v>
          </cell>
          <cell r="E48">
            <v>6825</v>
          </cell>
          <cell r="F48" t="str">
            <v>寺西　創大</v>
          </cell>
          <cell r="G48">
            <v>3</v>
          </cell>
          <cell r="H48" t="str">
            <v>石動</v>
          </cell>
          <cell r="I48">
            <v>3</v>
          </cell>
          <cell r="J48">
            <v>21407</v>
          </cell>
          <cell r="L48" t="str">
            <v>２′１４″０７</v>
          </cell>
          <cell r="N48" t="str">
            <v/>
          </cell>
          <cell r="O48">
            <v>0</v>
          </cell>
          <cell r="Q48">
            <v>7</v>
          </cell>
          <cell r="R48">
            <v>0</v>
          </cell>
          <cell r="AW48">
            <v>0</v>
          </cell>
          <cell r="AY48" t="str">
            <v/>
          </cell>
          <cell r="AZ48" t="str">
            <v/>
          </cell>
          <cell r="BA48" t="str">
            <v/>
          </cell>
          <cell r="BE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e">
            <v>#N/A</v>
          </cell>
        </row>
        <row r="49">
          <cell r="D49">
            <v>5</v>
          </cell>
          <cell r="E49">
            <v>7404</v>
          </cell>
          <cell r="F49" t="str">
            <v>南部　奏太</v>
          </cell>
          <cell r="G49">
            <v>2</v>
          </cell>
          <cell r="H49" t="str">
            <v>吉江</v>
          </cell>
          <cell r="I49">
            <v>5</v>
          </cell>
          <cell r="J49">
            <v>21593</v>
          </cell>
          <cell r="L49" t="str">
            <v>２′１５″９３</v>
          </cell>
          <cell r="N49" t="str">
            <v/>
          </cell>
          <cell r="O49">
            <v>0</v>
          </cell>
          <cell r="Q49">
            <v>8</v>
          </cell>
          <cell r="R49">
            <v>0</v>
          </cell>
          <cell r="AW49">
            <v>0</v>
          </cell>
          <cell r="AY49" t="str">
            <v/>
          </cell>
          <cell r="AZ49" t="str">
            <v/>
          </cell>
          <cell r="BA49" t="str">
            <v/>
          </cell>
          <cell r="BE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e">
            <v>#N/A</v>
          </cell>
        </row>
        <row r="50">
          <cell r="D50">
            <v>4</v>
          </cell>
          <cell r="E50">
            <v>7040</v>
          </cell>
          <cell r="F50" t="str">
            <v>川邊　皓星</v>
          </cell>
          <cell r="G50">
            <v>1</v>
          </cell>
          <cell r="H50" t="str">
            <v>大谷</v>
          </cell>
          <cell r="I50">
            <v>4</v>
          </cell>
          <cell r="J50">
            <v>51110</v>
          </cell>
          <cell r="L50" t="str">
            <v>５′１１″１０</v>
          </cell>
          <cell r="N50" t="str">
            <v/>
          </cell>
          <cell r="O50">
            <v>0</v>
          </cell>
          <cell r="Q50">
            <v>1</v>
          </cell>
          <cell r="R50">
            <v>0</v>
          </cell>
          <cell r="AW50">
            <v>0</v>
          </cell>
          <cell r="AY50" t="str">
            <v/>
          </cell>
          <cell r="AZ50" t="str">
            <v/>
          </cell>
          <cell r="BA50" t="str">
            <v/>
          </cell>
          <cell r="BE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e">
            <v>#N/A</v>
          </cell>
        </row>
        <row r="51">
          <cell r="D51">
            <v>1</v>
          </cell>
          <cell r="E51">
            <v>8001</v>
          </cell>
          <cell r="F51" t="str">
            <v>清澤　一輝</v>
          </cell>
          <cell r="G51">
            <v>1</v>
          </cell>
          <cell r="H51" t="str">
            <v>庄川</v>
          </cell>
          <cell r="I51">
            <v>1</v>
          </cell>
          <cell r="J51">
            <v>45411</v>
          </cell>
          <cell r="L51" t="str">
            <v>４′５４″１１</v>
          </cell>
          <cell r="N51" t="str">
            <v/>
          </cell>
          <cell r="O51">
            <v>0</v>
          </cell>
          <cell r="Q51">
            <v>2</v>
          </cell>
          <cell r="R51">
            <v>0</v>
          </cell>
          <cell r="AW51">
            <v>0</v>
          </cell>
          <cell r="AY51" t="str">
            <v/>
          </cell>
          <cell r="AZ51" t="str">
            <v/>
          </cell>
          <cell r="BA51" t="str">
            <v/>
          </cell>
          <cell r="BE51" t="str">
            <v/>
          </cell>
          <cell r="BG51" t="str">
            <v/>
          </cell>
          <cell r="BH51" t="str">
            <v/>
          </cell>
          <cell r="BI51" t="str">
            <v/>
          </cell>
          <cell r="BJ51" t="e">
            <v>#N/A</v>
          </cell>
        </row>
        <row r="52">
          <cell r="D52">
            <v>24</v>
          </cell>
          <cell r="E52">
            <v>7205</v>
          </cell>
          <cell r="F52" t="str">
            <v>横山  優弥</v>
          </cell>
          <cell r="G52">
            <v>1</v>
          </cell>
          <cell r="H52" t="str">
            <v>蟹谷</v>
          </cell>
          <cell r="I52">
            <v>24</v>
          </cell>
          <cell r="J52">
            <v>53112</v>
          </cell>
          <cell r="L52" t="str">
            <v>５′３１″１２</v>
          </cell>
          <cell r="N52" t="str">
            <v/>
          </cell>
          <cell r="O52">
            <v>0</v>
          </cell>
          <cell r="Q52">
            <v>3</v>
          </cell>
          <cell r="R52">
            <v>0</v>
          </cell>
          <cell r="AW52">
            <v>0</v>
          </cell>
          <cell r="AY52" t="str">
            <v/>
          </cell>
          <cell r="AZ52" t="str">
            <v/>
          </cell>
          <cell r="BA52" t="str">
            <v/>
          </cell>
          <cell r="BE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e">
            <v>#N/A</v>
          </cell>
        </row>
        <row r="53">
          <cell r="D53">
            <v>23</v>
          </cell>
          <cell r="E53">
            <v>7401</v>
          </cell>
          <cell r="F53" t="str">
            <v>武田　航太朗</v>
          </cell>
          <cell r="G53">
            <v>1</v>
          </cell>
          <cell r="H53" t="str">
            <v>吉江</v>
          </cell>
          <cell r="I53">
            <v>23</v>
          </cell>
          <cell r="J53">
            <v>52842</v>
          </cell>
          <cell r="L53" t="str">
            <v>５′２８″４２</v>
          </cell>
          <cell r="N53" t="str">
            <v/>
          </cell>
          <cell r="O53">
            <v>0</v>
          </cell>
          <cell r="Q53">
            <v>4</v>
          </cell>
          <cell r="R53">
            <v>0</v>
          </cell>
          <cell r="AW53">
            <v>0</v>
          </cell>
          <cell r="AY53" t="str">
            <v/>
          </cell>
          <cell r="AZ53" t="str">
            <v/>
          </cell>
          <cell r="BA53" t="str">
            <v/>
          </cell>
          <cell r="BE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e">
            <v>#N/A</v>
          </cell>
        </row>
        <row r="54">
          <cell r="D54">
            <v>5</v>
          </cell>
          <cell r="E54">
            <v>7824</v>
          </cell>
          <cell r="F54" t="str">
            <v>高田　知明</v>
          </cell>
          <cell r="G54">
            <v>1</v>
          </cell>
          <cell r="H54" t="str">
            <v>般若</v>
          </cell>
          <cell r="I54">
            <v>5</v>
          </cell>
          <cell r="J54">
            <v>51139</v>
          </cell>
          <cell r="L54" t="str">
            <v>５′１１″３９</v>
          </cell>
          <cell r="N54" t="str">
            <v/>
          </cell>
          <cell r="O54">
            <v>0</v>
          </cell>
          <cell r="Q54">
            <v>5</v>
          </cell>
          <cell r="R54">
            <v>0</v>
          </cell>
          <cell r="AW54">
            <v>0</v>
          </cell>
          <cell r="AY54" t="str">
            <v/>
          </cell>
          <cell r="AZ54" t="str">
            <v/>
          </cell>
          <cell r="BA54" t="str">
            <v/>
          </cell>
          <cell r="BE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e">
            <v>#N/A</v>
          </cell>
        </row>
        <row r="55">
          <cell r="D55">
            <v>11</v>
          </cell>
          <cell r="E55">
            <v>8519</v>
          </cell>
          <cell r="F55" t="str">
            <v>坂井　雄介</v>
          </cell>
          <cell r="G55">
            <v>1</v>
          </cell>
          <cell r="H55" t="str">
            <v>福野</v>
          </cell>
          <cell r="I55">
            <v>11</v>
          </cell>
          <cell r="J55">
            <v>51658</v>
          </cell>
          <cell r="L55" t="str">
            <v>５′１６″５８</v>
          </cell>
          <cell r="N55" t="str">
            <v/>
          </cell>
          <cell r="O55">
            <v>0</v>
          </cell>
          <cell r="Q55">
            <v>6</v>
          </cell>
          <cell r="R55">
            <v>0</v>
          </cell>
          <cell r="AW55">
            <v>0</v>
          </cell>
          <cell r="AY55" t="str">
            <v/>
          </cell>
          <cell r="AZ55" t="str">
            <v/>
          </cell>
          <cell r="BA55" t="str">
            <v/>
          </cell>
          <cell r="BE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e">
            <v>#N/A</v>
          </cell>
        </row>
        <row r="56">
          <cell r="D56">
            <v>3</v>
          </cell>
          <cell r="E56">
            <v>6830</v>
          </cell>
          <cell r="F56" t="str">
            <v>沼田　侑也</v>
          </cell>
          <cell r="G56">
            <v>1</v>
          </cell>
          <cell r="H56" t="str">
            <v>石動</v>
          </cell>
          <cell r="I56">
            <v>3</v>
          </cell>
          <cell r="J56">
            <v>50914</v>
          </cell>
          <cell r="L56" t="str">
            <v>５′０９″１４</v>
          </cell>
          <cell r="N56" t="str">
            <v/>
          </cell>
          <cell r="O56">
            <v>0</v>
          </cell>
          <cell r="Q56">
            <v>7</v>
          </cell>
          <cell r="R56">
            <v>0</v>
          </cell>
          <cell r="AW56">
            <v>0</v>
          </cell>
          <cell r="AY56" t="str">
            <v/>
          </cell>
          <cell r="AZ56" t="str">
            <v/>
          </cell>
          <cell r="BA56" t="str">
            <v/>
          </cell>
          <cell r="BE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e">
            <v>#N/A</v>
          </cell>
        </row>
        <row r="57">
          <cell r="D57">
            <v>10</v>
          </cell>
          <cell r="E57">
            <v>7338</v>
          </cell>
          <cell r="F57" t="str">
            <v>上田　侑椰</v>
          </cell>
          <cell r="G57">
            <v>1</v>
          </cell>
          <cell r="H57" t="str">
            <v>福光</v>
          </cell>
          <cell r="I57">
            <v>10</v>
          </cell>
          <cell r="J57">
            <v>51602</v>
          </cell>
          <cell r="L57" t="str">
            <v>５′１６″０２</v>
          </cell>
          <cell r="N57" t="str">
            <v/>
          </cell>
          <cell r="O57">
            <v>0</v>
          </cell>
          <cell r="Q57">
            <v>8</v>
          </cell>
          <cell r="R57">
            <v>0</v>
          </cell>
          <cell r="AW57">
            <v>0</v>
          </cell>
          <cell r="AY57" t="str">
            <v/>
          </cell>
          <cell r="AZ57" t="str">
            <v/>
          </cell>
          <cell r="BA57" t="str">
            <v/>
          </cell>
          <cell r="BE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e">
            <v>#N/A</v>
          </cell>
        </row>
        <row r="58">
          <cell r="D58">
            <v>8</v>
          </cell>
          <cell r="E58">
            <v>7913</v>
          </cell>
          <cell r="F58" t="str">
            <v>山本　優翔</v>
          </cell>
          <cell r="G58">
            <v>1</v>
          </cell>
          <cell r="H58" t="str">
            <v>井波</v>
          </cell>
          <cell r="I58">
            <v>8</v>
          </cell>
          <cell r="J58">
            <v>51232</v>
          </cell>
          <cell r="L58" t="str">
            <v>５′１２″３２</v>
          </cell>
          <cell r="N58" t="str">
            <v/>
          </cell>
          <cell r="O58">
            <v>0</v>
          </cell>
          <cell r="Q58">
            <v>9</v>
          </cell>
          <cell r="R58">
            <v>0</v>
          </cell>
          <cell r="AW58">
            <v>0</v>
          </cell>
          <cell r="AY58" t="str">
            <v/>
          </cell>
          <cell r="AZ58" t="str">
            <v/>
          </cell>
          <cell r="BA58" t="str">
            <v/>
          </cell>
          <cell r="BE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e">
            <v>#N/A</v>
          </cell>
        </row>
        <row r="59">
          <cell r="D59">
            <v>20</v>
          </cell>
          <cell r="E59">
            <v>7719</v>
          </cell>
          <cell r="F59" t="str">
            <v>次郎丸夏紀</v>
          </cell>
          <cell r="G59">
            <v>1</v>
          </cell>
          <cell r="H59" t="str">
            <v>庄西</v>
          </cell>
          <cell r="I59">
            <v>20</v>
          </cell>
          <cell r="J59">
            <v>52295</v>
          </cell>
          <cell r="L59" t="str">
            <v>５′２２″９５</v>
          </cell>
          <cell r="N59" t="str">
            <v/>
          </cell>
          <cell r="O59">
            <v>0</v>
          </cell>
          <cell r="Q59">
            <v>10</v>
          </cell>
          <cell r="R59">
            <v>0</v>
          </cell>
          <cell r="AW59">
            <v>0</v>
          </cell>
          <cell r="AY59" t="str">
            <v/>
          </cell>
          <cell r="AZ59" t="str">
            <v/>
          </cell>
          <cell r="BA59" t="str">
            <v/>
          </cell>
          <cell r="BE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e">
            <v>#N/A</v>
          </cell>
        </row>
        <row r="60">
          <cell r="D60">
            <v>2</v>
          </cell>
          <cell r="E60">
            <v>8221</v>
          </cell>
          <cell r="F60" t="str">
            <v>松本　竜河</v>
          </cell>
          <cell r="G60">
            <v>1</v>
          </cell>
          <cell r="H60" t="str">
            <v>城端</v>
          </cell>
          <cell r="I60">
            <v>2</v>
          </cell>
          <cell r="J60">
            <v>50337</v>
          </cell>
          <cell r="L60" t="str">
            <v>５′０３″３７</v>
          </cell>
          <cell r="N60" t="str">
            <v/>
          </cell>
          <cell r="O60">
            <v>0</v>
          </cell>
          <cell r="Q60">
            <v>11</v>
          </cell>
          <cell r="R60">
            <v>0</v>
          </cell>
          <cell r="AW60">
            <v>0</v>
          </cell>
          <cell r="AY60" t="str">
            <v/>
          </cell>
          <cell r="AZ60" t="str">
            <v/>
          </cell>
          <cell r="BA60" t="str">
            <v/>
          </cell>
          <cell r="BE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e">
            <v>#N/A</v>
          </cell>
        </row>
        <row r="61">
          <cell r="D61">
            <v>28</v>
          </cell>
          <cell r="E61">
            <v>7634</v>
          </cell>
          <cell r="F61" t="str">
            <v>田守　悠規</v>
          </cell>
          <cell r="G61">
            <v>1</v>
          </cell>
          <cell r="H61" t="str">
            <v>出町</v>
          </cell>
          <cell r="I61">
            <v>28</v>
          </cell>
          <cell r="J61">
            <v>54302</v>
          </cell>
          <cell r="L61" t="str">
            <v>５′４３″０２</v>
          </cell>
          <cell r="N61" t="str">
            <v/>
          </cell>
          <cell r="O61">
            <v>0</v>
          </cell>
          <cell r="Q61">
            <v>12</v>
          </cell>
          <cell r="R61">
            <v>0</v>
          </cell>
          <cell r="AW61">
            <v>0</v>
          </cell>
          <cell r="AY61" t="str">
            <v/>
          </cell>
          <cell r="AZ61" t="str">
            <v/>
          </cell>
          <cell r="BA61" t="str">
            <v/>
          </cell>
          <cell r="BE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e">
            <v>#N/A</v>
          </cell>
        </row>
        <row r="62">
          <cell r="D62">
            <v>25</v>
          </cell>
          <cell r="E62">
            <v>7122</v>
          </cell>
          <cell r="F62" t="str">
            <v>沼田　空</v>
          </cell>
          <cell r="G62">
            <v>1</v>
          </cell>
          <cell r="H62" t="str">
            <v>津沢</v>
          </cell>
          <cell r="I62">
            <v>25</v>
          </cell>
          <cell r="J62">
            <v>53200</v>
          </cell>
          <cell r="L62" t="str">
            <v>５′３２″００</v>
          </cell>
          <cell r="N62" t="str">
            <v/>
          </cell>
          <cell r="O62">
            <v>0</v>
          </cell>
          <cell r="Q62">
            <v>13</v>
          </cell>
          <cell r="R62">
            <v>0</v>
          </cell>
          <cell r="AW62">
            <v>0</v>
          </cell>
          <cell r="AY62" t="str">
            <v/>
          </cell>
          <cell r="AZ62" t="str">
            <v/>
          </cell>
          <cell r="BA62" t="str">
            <v/>
          </cell>
          <cell r="BE62" t="str">
            <v/>
          </cell>
          <cell r="BG62" t="str">
            <v/>
          </cell>
          <cell r="BH62" t="str">
            <v/>
          </cell>
          <cell r="BI62" t="str">
            <v/>
          </cell>
          <cell r="BJ62" t="e">
            <v>#N/A</v>
          </cell>
        </row>
        <row r="63">
          <cell r="D63">
            <v>19</v>
          </cell>
          <cell r="E63">
            <v>8301</v>
          </cell>
          <cell r="F63" t="str">
            <v>小千田佳樹</v>
          </cell>
          <cell r="G63">
            <v>1</v>
          </cell>
          <cell r="H63" t="str">
            <v>平</v>
          </cell>
          <cell r="I63">
            <v>19</v>
          </cell>
          <cell r="J63">
            <v>52166</v>
          </cell>
          <cell r="L63" t="str">
            <v>５′２１″６６</v>
          </cell>
          <cell r="N63" t="str">
            <v/>
          </cell>
          <cell r="O63">
            <v>0</v>
          </cell>
          <cell r="Q63">
            <v>14</v>
          </cell>
          <cell r="R63">
            <v>0</v>
          </cell>
          <cell r="AW63">
            <v>0</v>
          </cell>
          <cell r="AY63" t="str">
            <v/>
          </cell>
          <cell r="AZ63" t="str">
            <v/>
          </cell>
          <cell r="BA63" t="str">
            <v/>
          </cell>
          <cell r="BE63" t="str">
            <v/>
          </cell>
          <cell r="BG63" t="str">
            <v/>
          </cell>
          <cell r="BH63" t="str">
            <v/>
          </cell>
          <cell r="BI63" t="str">
            <v/>
          </cell>
          <cell r="BJ63" t="e">
            <v>#N/A</v>
          </cell>
        </row>
        <row r="64">
          <cell r="D64">
            <v>16</v>
          </cell>
          <cell r="E64">
            <v>8102</v>
          </cell>
          <cell r="F64" t="str">
            <v>木田　創大</v>
          </cell>
          <cell r="G64">
            <v>1</v>
          </cell>
          <cell r="H64" t="str">
            <v>利賀</v>
          </cell>
          <cell r="I64">
            <v>16</v>
          </cell>
          <cell r="J64">
            <v>51800</v>
          </cell>
          <cell r="L64" t="str">
            <v>５′１８″００</v>
          </cell>
          <cell r="N64" t="str">
            <v/>
          </cell>
          <cell r="O64">
            <v>0</v>
          </cell>
          <cell r="Q64">
            <v>15</v>
          </cell>
          <cell r="R64">
            <v>0</v>
          </cell>
          <cell r="AW64">
            <v>0</v>
          </cell>
          <cell r="AY64" t="str">
            <v/>
          </cell>
          <cell r="AZ64" t="str">
            <v/>
          </cell>
          <cell r="BA64" t="str">
            <v/>
          </cell>
          <cell r="BE64" t="str">
            <v/>
          </cell>
          <cell r="BG64" t="str">
            <v/>
          </cell>
          <cell r="BH64" t="str">
            <v/>
          </cell>
          <cell r="BI64" t="str">
            <v/>
          </cell>
          <cell r="BJ64" t="e">
            <v>#N/A</v>
          </cell>
        </row>
        <row r="65">
          <cell r="D65">
            <v>29</v>
          </cell>
          <cell r="E65">
            <v>6842</v>
          </cell>
          <cell r="F65" t="str">
            <v>内井　一茶</v>
          </cell>
          <cell r="G65">
            <v>1</v>
          </cell>
          <cell r="H65" t="str">
            <v>石動</v>
          </cell>
          <cell r="I65">
            <v>29</v>
          </cell>
          <cell r="J65">
            <v>61168</v>
          </cell>
          <cell r="L65" t="str">
            <v>６′１１″６８</v>
          </cell>
          <cell r="N65" t="str">
            <v/>
          </cell>
          <cell r="O65">
            <v>0</v>
          </cell>
          <cell r="Q65">
            <v>16</v>
          </cell>
          <cell r="R65">
            <v>0</v>
          </cell>
          <cell r="AW65">
            <v>0</v>
          </cell>
          <cell r="AY65" t="str">
            <v/>
          </cell>
          <cell r="AZ65" t="str">
            <v/>
          </cell>
          <cell r="BA65" t="str">
            <v/>
          </cell>
          <cell r="BE65" t="str">
            <v/>
          </cell>
          <cell r="BG65" t="str">
            <v/>
          </cell>
          <cell r="BH65" t="str">
            <v/>
          </cell>
          <cell r="BI65" t="str">
            <v/>
          </cell>
          <cell r="BJ65" t="e">
            <v>#N/A</v>
          </cell>
        </row>
        <row r="66">
          <cell r="D66">
            <v>13</v>
          </cell>
          <cell r="E66">
            <v>7123</v>
          </cell>
          <cell r="F66" t="str">
            <v>脊戸　大鷹</v>
          </cell>
          <cell r="G66">
            <v>1</v>
          </cell>
          <cell r="H66" t="str">
            <v>津沢</v>
          </cell>
          <cell r="I66">
            <v>13</v>
          </cell>
          <cell r="J66">
            <v>51754</v>
          </cell>
          <cell r="L66" t="str">
            <v>５′１７″５４</v>
          </cell>
          <cell r="N66" t="str">
            <v/>
          </cell>
          <cell r="O66">
            <v>0</v>
          </cell>
          <cell r="Q66">
            <v>17</v>
          </cell>
          <cell r="R66">
            <v>0</v>
          </cell>
          <cell r="AW66">
            <v>0</v>
          </cell>
          <cell r="AY66" t="str">
            <v/>
          </cell>
          <cell r="AZ66" t="str">
            <v/>
          </cell>
          <cell r="BA66" t="str">
            <v/>
          </cell>
          <cell r="BE66" t="str">
            <v/>
          </cell>
          <cell r="BG66" t="str">
            <v/>
          </cell>
          <cell r="BH66" t="str">
            <v/>
          </cell>
          <cell r="BI66" t="str">
            <v/>
          </cell>
          <cell r="BJ66" t="e">
            <v>#N/A</v>
          </cell>
        </row>
        <row r="67">
          <cell r="D67">
            <v>21</v>
          </cell>
          <cell r="E67">
            <v>8212</v>
          </cell>
          <cell r="F67" t="str">
            <v>中西　堅斗</v>
          </cell>
          <cell r="G67">
            <v>1</v>
          </cell>
          <cell r="H67" t="str">
            <v>城端</v>
          </cell>
          <cell r="I67">
            <v>21</v>
          </cell>
          <cell r="J67">
            <v>52299</v>
          </cell>
          <cell r="L67" t="str">
            <v>５′２２″９９</v>
          </cell>
          <cell r="N67" t="str">
            <v/>
          </cell>
          <cell r="O67">
            <v>0</v>
          </cell>
          <cell r="Q67">
            <v>18</v>
          </cell>
          <cell r="R67">
            <v>0</v>
          </cell>
          <cell r="AW67">
            <v>0</v>
          </cell>
          <cell r="AY67" t="str">
            <v/>
          </cell>
          <cell r="AZ67" t="str">
            <v/>
          </cell>
          <cell r="BA67" t="str">
            <v/>
          </cell>
          <cell r="BE67" t="str">
            <v/>
          </cell>
          <cell r="BG67" t="str">
            <v/>
          </cell>
          <cell r="BH67" t="str">
            <v/>
          </cell>
          <cell r="BI67" t="str">
            <v/>
          </cell>
          <cell r="BJ67" t="e">
            <v>#N/A</v>
          </cell>
        </row>
        <row r="68">
          <cell r="D68">
            <v>18</v>
          </cell>
          <cell r="E68">
            <v>7337</v>
          </cell>
          <cell r="F68" t="str">
            <v>山田　浩輔</v>
          </cell>
          <cell r="G68">
            <v>1</v>
          </cell>
          <cell r="H68" t="str">
            <v>福光</v>
          </cell>
          <cell r="I68">
            <v>18</v>
          </cell>
          <cell r="J68">
            <v>52003</v>
          </cell>
          <cell r="L68" t="str">
            <v>５′２０″０３</v>
          </cell>
          <cell r="N68" t="str">
            <v/>
          </cell>
          <cell r="O68">
            <v>0</v>
          </cell>
          <cell r="Q68">
            <v>19</v>
          </cell>
          <cell r="R68">
            <v>0</v>
          </cell>
          <cell r="AW68">
            <v>0</v>
          </cell>
          <cell r="AY68" t="str">
            <v/>
          </cell>
          <cell r="AZ68" t="str">
            <v/>
          </cell>
          <cell r="BA68" t="str">
            <v/>
          </cell>
          <cell r="BE68" t="str">
            <v/>
          </cell>
          <cell r="BG68" t="str">
            <v/>
          </cell>
          <cell r="BH68" t="str">
            <v/>
          </cell>
          <cell r="BI68" t="str">
            <v/>
          </cell>
          <cell r="BJ68" t="e">
            <v>#N/A</v>
          </cell>
        </row>
        <row r="69">
          <cell r="D69">
            <v>15</v>
          </cell>
          <cell r="E69">
            <v>7207</v>
          </cell>
          <cell r="F69" t="str">
            <v>米田  一輝</v>
          </cell>
          <cell r="G69">
            <v>1</v>
          </cell>
          <cell r="H69" t="str">
            <v>蟹谷</v>
          </cell>
          <cell r="I69">
            <v>15</v>
          </cell>
          <cell r="J69">
            <v>51799</v>
          </cell>
          <cell r="L69" t="str">
            <v>５′１７″９９</v>
          </cell>
          <cell r="N69" t="str">
            <v/>
          </cell>
          <cell r="O69">
            <v>0</v>
          </cell>
          <cell r="Q69">
            <v>20</v>
          </cell>
          <cell r="R69">
            <v>0</v>
          </cell>
          <cell r="AW69">
            <v>0</v>
          </cell>
          <cell r="AY69" t="str">
            <v/>
          </cell>
          <cell r="AZ69" t="str">
            <v/>
          </cell>
          <cell r="BA69" t="str">
            <v/>
          </cell>
          <cell r="BE69" t="str">
            <v/>
          </cell>
          <cell r="BG69" t="str">
            <v/>
          </cell>
          <cell r="BH69" t="str">
            <v/>
          </cell>
          <cell r="BI69" t="str">
            <v/>
          </cell>
          <cell r="BJ69" t="e">
            <v>#N/A</v>
          </cell>
        </row>
        <row r="70">
          <cell r="D70">
            <v>9</v>
          </cell>
          <cell r="E70">
            <v>8006</v>
          </cell>
          <cell r="F70" t="str">
            <v>米道　功貴</v>
          </cell>
          <cell r="G70">
            <v>1</v>
          </cell>
          <cell r="H70" t="str">
            <v>庄川</v>
          </cell>
          <cell r="I70">
            <v>9</v>
          </cell>
          <cell r="J70">
            <v>51303</v>
          </cell>
          <cell r="L70" t="str">
            <v>５′１３″０３</v>
          </cell>
          <cell r="N70" t="str">
            <v/>
          </cell>
          <cell r="O70">
            <v>0</v>
          </cell>
          <cell r="Q70">
            <v>21</v>
          </cell>
          <cell r="R70">
            <v>0</v>
          </cell>
          <cell r="AW70">
            <v>0</v>
          </cell>
          <cell r="AY70" t="str">
            <v/>
          </cell>
          <cell r="AZ70" t="str">
            <v/>
          </cell>
          <cell r="BA70" t="str">
            <v/>
          </cell>
          <cell r="BE70" t="str">
            <v/>
          </cell>
          <cell r="BG70" t="str">
            <v/>
          </cell>
          <cell r="BH70" t="str">
            <v/>
          </cell>
          <cell r="BI70" t="str">
            <v/>
          </cell>
          <cell r="BJ70" t="e">
            <v>#N/A</v>
          </cell>
        </row>
        <row r="71">
          <cell r="D71">
            <v>30</v>
          </cell>
          <cell r="E71">
            <v>8103</v>
          </cell>
          <cell r="F71" t="str">
            <v>久保　光太郎</v>
          </cell>
          <cell r="G71">
            <v>1</v>
          </cell>
          <cell r="H71" t="str">
            <v>利賀</v>
          </cell>
          <cell r="I71">
            <v>30</v>
          </cell>
          <cell r="J71">
            <v>63034</v>
          </cell>
          <cell r="L71" t="str">
            <v>６′３０″３４</v>
          </cell>
          <cell r="N71" t="str">
            <v/>
          </cell>
          <cell r="O71">
            <v>0</v>
          </cell>
          <cell r="Q71">
            <v>22</v>
          </cell>
          <cell r="R71">
            <v>0</v>
          </cell>
          <cell r="AW71">
            <v>0</v>
          </cell>
          <cell r="AY71" t="str">
            <v/>
          </cell>
          <cell r="AZ71" t="str">
            <v/>
          </cell>
          <cell r="BA71" t="str">
            <v/>
          </cell>
          <cell r="BE71" t="str">
            <v/>
          </cell>
          <cell r="BG71" t="str">
            <v/>
          </cell>
          <cell r="BH71" t="str">
            <v/>
          </cell>
          <cell r="BI71" t="str">
            <v/>
          </cell>
          <cell r="BJ71" t="e">
            <v>#N/A</v>
          </cell>
        </row>
        <row r="72">
          <cell r="D72">
            <v>27</v>
          </cell>
          <cell r="E72">
            <v>7909</v>
          </cell>
          <cell r="F72" t="str">
            <v>横川　悟</v>
          </cell>
          <cell r="G72">
            <v>1</v>
          </cell>
          <cell r="H72" t="str">
            <v>井波</v>
          </cell>
          <cell r="I72">
            <v>27</v>
          </cell>
          <cell r="J72">
            <v>54285</v>
          </cell>
          <cell r="L72" t="str">
            <v>５′４２″８５</v>
          </cell>
          <cell r="N72" t="str">
            <v/>
          </cell>
          <cell r="O72">
            <v>0</v>
          </cell>
          <cell r="Q72">
            <v>23</v>
          </cell>
          <cell r="R72">
            <v>0</v>
          </cell>
          <cell r="AW72">
            <v>0</v>
          </cell>
          <cell r="AY72" t="str">
            <v/>
          </cell>
          <cell r="AZ72" t="str">
            <v/>
          </cell>
          <cell r="BA72" t="str">
            <v/>
          </cell>
          <cell r="BE72" t="str">
            <v/>
          </cell>
          <cell r="BG72" t="str">
            <v/>
          </cell>
          <cell r="BH72" t="str">
            <v/>
          </cell>
          <cell r="BI72" t="str">
            <v/>
          </cell>
          <cell r="BJ72" t="e">
            <v>#N/A</v>
          </cell>
        </row>
        <row r="73">
          <cell r="D73">
            <v>17</v>
          </cell>
          <cell r="E73">
            <v>7720</v>
          </cell>
          <cell r="F73" t="str">
            <v>今村　光</v>
          </cell>
          <cell r="G73">
            <v>1</v>
          </cell>
          <cell r="H73" t="str">
            <v>庄西</v>
          </cell>
          <cell r="I73">
            <v>17</v>
          </cell>
          <cell r="J73">
            <v>51937</v>
          </cell>
          <cell r="L73" t="str">
            <v>５′１９″３７</v>
          </cell>
          <cell r="N73" t="str">
            <v/>
          </cell>
          <cell r="O73">
            <v>0</v>
          </cell>
          <cell r="Q73">
            <v>24</v>
          </cell>
          <cell r="R73">
            <v>0</v>
          </cell>
          <cell r="AW73">
            <v>0</v>
          </cell>
          <cell r="AY73" t="str">
            <v/>
          </cell>
          <cell r="AZ73" t="str">
            <v/>
          </cell>
          <cell r="BA73" t="str">
            <v/>
          </cell>
          <cell r="BE73" t="str">
            <v/>
          </cell>
          <cell r="BG73" t="str">
            <v/>
          </cell>
          <cell r="BH73" t="str">
            <v/>
          </cell>
          <cell r="BI73" t="str">
            <v/>
          </cell>
          <cell r="BJ73" t="e">
            <v>#N/A</v>
          </cell>
        </row>
        <row r="74">
          <cell r="D74">
            <v>31</v>
          </cell>
          <cell r="E74">
            <v>8306</v>
          </cell>
          <cell r="F74" t="str">
            <v>村瀬　隆児</v>
          </cell>
          <cell r="G74">
            <v>1</v>
          </cell>
          <cell r="H74" t="str">
            <v>平</v>
          </cell>
          <cell r="I74">
            <v>31</v>
          </cell>
          <cell r="J74" t="str">
            <v>b</v>
          </cell>
          <cell r="L74" t="str">
            <v>途中棄権</v>
          </cell>
          <cell r="N74" t="str">
            <v/>
          </cell>
          <cell r="O74">
            <v>0</v>
          </cell>
          <cell r="Q74">
            <v>25</v>
          </cell>
          <cell r="R74">
            <v>0</v>
          </cell>
          <cell r="AW74">
            <v>14</v>
          </cell>
          <cell r="AX74">
            <v>8004</v>
          </cell>
          <cell r="AY74" t="str">
            <v>西川　敦紀　</v>
          </cell>
          <cell r="AZ74">
            <v>1</v>
          </cell>
          <cell r="BA74" t="str">
            <v>庄川</v>
          </cell>
          <cell r="BB74">
            <v>14</v>
          </cell>
          <cell r="BC74">
            <v>395</v>
          </cell>
          <cell r="BD74">
            <v>1.9</v>
          </cell>
          <cell r="BE74" t="str">
            <v>３ｍ９５</v>
          </cell>
          <cell r="BF74" t="str">
            <v>(+1.9)</v>
          </cell>
          <cell r="BG74" t="str">
            <v/>
          </cell>
          <cell r="BH74">
            <v>0</v>
          </cell>
          <cell r="BI74">
            <v>1</v>
          </cell>
          <cell r="BJ74">
            <v>0</v>
          </cell>
        </row>
        <row r="75">
          <cell r="D75">
            <v>6</v>
          </cell>
          <cell r="E75">
            <v>8520</v>
          </cell>
          <cell r="F75" t="str">
            <v>長井　慎吾</v>
          </cell>
          <cell r="G75">
            <v>1</v>
          </cell>
          <cell r="H75" t="str">
            <v>福野</v>
          </cell>
          <cell r="I75">
            <v>6</v>
          </cell>
          <cell r="J75">
            <v>51147</v>
          </cell>
          <cell r="L75" t="str">
            <v>５′１１″４７</v>
          </cell>
          <cell r="N75" t="str">
            <v/>
          </cell>
          <cell r="O75">
            <v>0</v>
          </cell>
          <cell r="Q75">
            <v>26</v>
          </cell>
          <cell r="R75">
            <v>0</v>
          </cell>
          <cell r="AW75">
            <v>1</v>
          </cell>
          <cell r="AX75">
            <v>8519</v>
          </cell>
          <cell r="AY75" t="str">
            <v>坂井　雄介</v>
          </cell>
          <cell r="AZ75">
            <v>1</v>
          </cell>
          <cell r="BA75" t="str">
            <v>福野</v>
          </cell>
          <cell r="BB75">
            <v>1</v>
          </cell>
          <cell r="BC75">
            <v>455</v>
          </cell>
          <cell r="BD75">
            <v>2.7</v>
          </cell>
          <cell r="BE75" t="str">
            <v>４ｍ５５</v>
          </cell>
          <cell r="BF75" t="str">
            <v>(+2.7)</v>
          </cell>
          <cell r="BG75" t="str">
            <v/>
          </cell>
          <cell r="BH75" t="str">
            <v/>
          </cell>
          <cell r="BI75">
            <v>2</v>
          </cell>
          <cell r="BJ75">
            <v>0</v>
          </cell>
        </row>
        <row r="76">
          <cell r="D76">
            <v>22</v>
          </cell>
          <cell r="E76">
            <v>7630</v>
          </cell>
          <cell r="F76" t="str">
            <v>大矢　圭祐</v>
          </cell>
          <cell r="G76">
            <v>1</v>
          </cell>
          <cell r="H76" t="str">
            <v>出町</v>
          </cell>
          <cell r="I76">
            <v>22</v>
          </cell>
          <cell r="J76">
            <v>52684</v>
          </cell>
          <cell r="L76" t="str">
            <v>５′２６″８４</v>
          </cell>
          <cell r="N76" t="str">
            <v/>
          </cell>
          <cell r="O76">
            <v>0</v>
          </cell>
          <cell r="Q76">
            <v>27</v>
          </cell>
          <cell r="R76">
            <v>0</v>
          </cell>
          <cell r="AW76">
            <v>22</v>
          </cell>
          <cell r="AX76">
            <v>8620</v>
          </cell>
          <cell r="AY76" t="str">
            <v>丹野　颯人</v>
          </cell>
          <cell r="AZ76">
            <v>1</v>
          </cell>
          <cell r="BA76" t="str">
            <v>井口</v>
          </cell>
          <cell r="BB76">
            <v>22</v>
          </cell>
          <cell r="BC76">
            <v>364</v>
          </cell>
          <cell r="BD76">
            <v>2.8</v>
          </cell>
          <cell r="BE76" t="str">
            <v>３ｍ６４</v>
          </cell>
          <cell r="BF76" t="str">
            <v>(+2.8)</v>
          </cell>
          <cell r="BG76" t="str">
            <v/>
          </cell>
          <cell r="BH76" t="str">
            <v/>
          </cell>
          <cell r="BI76">
            <v>3</v>
          </cell>
          <cell r="BJ76">
            <v>0</v>
          </cell>
        </row>
        <row r="77">
          <cell r="D77">
            <v>7</v>
          </cell>
          <cell r="E77">
            <v>7821</v>
          </cell>
          <cell r="F77" t="str">
            <v>前田　達哉</v>
          </cell>
          <cell r="G77">
            <v>1</v>
          </cell>
          <cell r="H77" t="str">
            <v>般若</v>
          </cell>
          <cell r="I77">
            <v>7</v>
          </cell>
          <cell r="J77">
            <v>51154</v>
          </cell>
          <cell r="L77" t="str">
            <v>５′１１″５４</v>
          </cell>
          <cell r="N77" t="str">
            <v/>
          </cell>
          <cell r="O77">
            <v>0</v>
          </cell>
          <cell r="Q77">
            <v>28</v>
          </cell>
          <cell r="R77">
            <v>0</v>
          </cell>
          <cell r="AW77">
            <v>18</v>
          </cell>
          <cell r="AX77">
            <v>7203</v>
          </cell>
          <cell r="AY77" t="str">
            <v>崎田  優作</v>
          </cell>
          <cell r="AZ77">
            <v>1</v>
          </cell>
          <cell r="BA77" t="str">
            <v>蟹谷</v>
          </cell>
          <cell r="BB77">
            <v>18</v>
          </cell>
          <cell r="BC77">
            <v>384</v>
          </cell>
          <cell r="BD77">
            <v>2</v>
          </cell>
          <cell r="BE77" t="str">
            <v>３ｍ８４</v>
          </cell>
          <cell r="BF77" t="str">
            <v>(+2.0)</v>
          </cell>
          <cell r="BG77" t="str">
            <v/>
          </cell>
          <cell r="BH77">
            <v>0</v>
          </cell>
          <cell r="BI77">
            <v>4</v>
          </cell>
          <cell r="BJ77">
            <v>0</v>
          </cell>
        </row>
        <row r="78">
          <cell r="D78">
            <v>14</v>
          </cell>
          <cell r="E78">
            <v>7041</v>
          </cell>
          <cell r="F78" t="str">
            <v>扇谷　悠汰</v>
          </cell>
          <cell r="G78">
            <v>1</v>
          </cell>
          <cell r="H78" t="str">
            <v>大谷</v>
          </cell>
          <cell r="I78">
            <v>14</v>
          </cell>
          <cell r="J78">
            <v>51762</v>
          </cell>
          <cell r="L78" t="str">
            <v>５′１７″６２</v>
          </cell>
          <cell r="N78" t="str">
            <v/>
          </cell>
          <cell r="O78">
            <v>0</v>
          </cell>
          <cell r="Q78">
            <v>29</v>
          </cell>
          <cell r="R78">
            <v>0</v>
          </cell>
          <cell r="AW78">
            <v>7</v>
          </cell>
          <cell r="AX78">
            <v>7627</v>
          </cell>
          <cell r="AY78" t="str">
            <v>石黒　敦也</v>
          </cell>
          <cell r="AZ78">
            <v>1</v>
          </cell>
          <cell r="BA78" t="str">
            <v>出町</v>
          </cell>
          <cell r="BB78">
            <v>7</v>
          </cell>
          <cell r="BC78">
            <v>423</v>
          </cell>
          <cell r="BD78">
            <v>2.5</v>
          </cell>
          <cell r="BE78" t="str">
            <v>４ｍ２３</v>
          </cell>
          <cell r="BF78" t="str">
            <v>(+2.5)</v>
          </cell>
          <cell r="BG78" t="str">
            <v/>
          </cell>
          <cell r="BH78" t="str">
            <v/>
          </cell>
          <cell r="BI78">
            <v>5</v>
          </cell>
          <cell r="BJ78">
            <v>0</v>
          </cell>
        </row>
        <row r="79">
          <cell r="D79">
            <v>26</v>
          </cell>
          <cell r="E79">
            <v>8621</v>
          </cell>
          <cell r="F79" t="str">
            <v>山本　圭亮</v>
          </cell>
          <cell r="G79">
            <v>1</v>
          </cell>
          <cell r="H79" t="str">
            <v>井口</v>
          </cell>
          <cell r="I79">
            <v>26</v>
          </cell>
          <cell r="J79">
            <v>53468</v>
          </cell>
          <cell r="L79" t="str">
            <v>５′３４″６８</v>
          </cell>
          <cell r="N79" t="str">
            <v/>
          </cell>
          <cell r="O79">
            <v>0</v>
          </cell>
          <cell r="Q79">
            <v>30</v>
          </cell>
          <cell r="R79">
            <v>0</v>
          </cell>
          <cell r="AW79">
            <v>5</v>
          </cell>
          <cell r="AX79">
            <v>7718</v>
          </cell>
          <cell r="AY79" t="str">
            <v>村野　賢伸</v>
          </cell>
          <cell r="AZ79">
            <v>1</v>
          </cell>
          <cell r="BA79" t="str">
            <v>庄西</v>
          </cell>
          <cell r="BB79">
            <v>5</v>
          </cell>
          <cell r="BC79">
            <v>439</v>
          </cell>
          <cell r="BD79">
            <v>1.2</v>
          </cell>
          <cell r="BE79" t="str">
            <v>４ｍ３９</v>
          </cell>
          <cell r="BF79" t="str">
            <v>(+1.2)</v>
          </cell>
          <cell r="BG79" t="str">
            <v/>
          </cell>
          <cell r="BH79">
            <v>0</v>
          </cell>
          <cell r="BI79">
            <v>6</v>
          </cell>
          <cell r="BJ79">
            <v>0</v>
          </cell>
        </row>
        <row r="80">
          <cell r="D80">
            <v>12</v>
          </cell>
          <cell r="E80">
            <v>7424</v>
          </cell>
          <cell r="F80" t="str">
            <v>高松　翔太</v>
          </cell>
          <cell r="G80">
            <v>1</v>
          </cell>
          <cell r="H80" t="str">
            <v>吉江</v>
          </cell>
          <cell r="I80">
            <v>12</v>
          </cell>
          <cell r="J80">
            <v>51663</v>
          </cell>
          <cell r="L80" t="str">
            <v>５′１６″６３</v>
          </cell>
          <cell r="N80" t="str">
            <v/>
          </cell>
          <cell r="O80">
            <v>0</v>
          </cell>
          <cell r="Q80">
            <v>31</v>
          </cell>
          <cell r="R80">
            <v>0</v>
          </cell>
          <cell r="AW80">
            <v>11</v>
          </cell>
          <cell r="AX80">
            <v>7428</v>
          </cell>
          <cell r="AY80" t="str">
            <v>上田　大智</v>
          </cell>
          <cell r="AZ80">
            <v>1</v>
          </cell>
          <cell r="BA80" t="str">
            <v>吉江</v>
          </cell>
          <cell r="BB80">
            <v>11</v>
          </cell>
          <cell r="BC80">
            <v>409</v>
          </cell>
          <cell r="BD80">
            <v>1.8</v>
          </cell>
          <cell r="BE80" t="str">
            <v>４ｍ０９</v>
          </cell>
          <cell r="BF80" t="str">
            <v>(+1.8)</v>
          </cell>
          <cell r="BG80" t="str">
            <v/>
          </cell>
          <cell r="BH80">
            <v>0</v>
          </cell>
          <cell r="BI80">
            <v>7</v>
          </cell>
          <cell r="BJ80">
            <v>0</v>
          </cell>
        </row>
        <row r="81">
          <cell r="D81">
            <v>0</v>
          </cell>
          <cell r="F81" t="str">
            <v/>
          </cell>
          <cell r="G81" t="str">
            <v/>
          </cell>
          <cell r="H81" t="str">
            <v/>
          </cell>
          <cell r="L81" t="str">
            <v/>
          </cell>
          <cell r="N81" t="str">
            <v/>
          </cell>
          <cell r="O81" t="str">
            <v/>
          </cell>
          <cell r="Q81" t="str">
            <v/>
          </cell>
          <cell r="R81" t="e">
            <v>#N/A</v>
          </cell>
          <cell r="AW81">
            <v>23</v>
          </cell>
          <cell r="AX81">
            <v>8208</v>
          </cell>
          <cell r="AY81" t="str">
            <v>安達　直生</v>
          </cell>
          <cell r="AZ81">
            <v>1</v>
          </cell>
          <cell r="BA81" t="str">
            <v>城端</v>
          </cell>
          <cell r="BB81">
            <v>23</v>
          </cell>
          <cell r="BC81">
            <v>347</v>
          </cell>
          <cell r="BD81">
            <v>3</v>
          </cell>
          <cell r="BE81" t="str">
            <v>３ｍ４７</v>
          </cell>
          <cell r="BF81" t="str">
            <v>(+3.0)</v>
          </cell>
          <cell r="BG81" t="str">
            <v/>
          </cell>
          <cell r="BH81" t="str">
            <v/>
          </cell>
          <cell r="BI81">
            <v>8</v>
          </cell>
          <cell r="BJ81">
            <v>0</v>
          </cell>
        </row>
        <row r="82">
          <cell r="D82">
            <v>0</v>
          </cell>
          <cell r="F82" t="str">
            <v/>
          </cell>
          <cell r="G82" t="str">
            <v/>
          </cell>
          <cell r="H82" t="str">
            <v/>
          </cell>
          <cell r="L82" t="str">
            <v/>
          </cell>
          <cell r="N82" t="str">
            <v/>
          </cell>
          <cell r="O82" t="str">
            <v/>
          </cell>
          <cell r="Q82" t="str">
            <v/>
          </cell>
          <cell r="R82" t="e">
            <v>#N/A</v>
          </cell>
          <cell r="AW82">
            <v>6</v>
          </cell>
          <cell r="AX82">
            <v>7909</v>
          </cell>
          <cell r="AY82" t="str">
            <v>横川　悟</v>
          </cell>
          <cell r="AZ82">
            <v>1</v>
          </cell>
          <cell r="BA82" t="str">
            <v>井波</v>
          </cell>
          <cell r="BB82">
            <v>6</v>
          </cell>
          <cell r="BC82">
            <v>430</v>
          </cell>
          <cell r="BD82">
            <v>1.3</v>
          </cell>
          <cell r="BE82" t="str">
            <v>４ｍ３０</v>
          </cell>
          <cell r="BF82" t="str">
            <v>(+1.3)</v>
          </cell>
          <cell r="BG82" t="str">
            <v/>
          </cell>
          <cell r="BH82">
            <v>0</v>
          </cell>
          <cell r="BI82">
            <v>9</v>
          </cell>
          <cell r="BJ82">
            <v>0</v>
          </cell>
        </row>
        <row r="83">
          <cell r="D83">
            <v>0</v>
          </cell>
          <cell r="F83" t="str">
            <v/>
          </cell>
          <cell r="G83" t="str">
            <v/>
          </cell>
          <cell r="H83" t="str">
            <v/>
          </cell>
          <cell r="L83" t="str">
            <v/>
          </cell>
          <cell r="N83" t="str">
            <v/>
          </cell>
          <cell r="O83" t="str">
            <v/>
          </cell>
          <cell r="Q83" t="str">
            <v/>
          </cell>
          <cell r="R83" t="e">
            <v>#N/A</v>
          </cell>
          <cell r="AW83">
            <v>13</v>
          </cell>
          <cell r="AX83">
            <v>7824</v>
          </cell>
          <cell r="AY83" t="str">
            <v>高田　知明</v>
          </cell>
          <cell r="AZ83">
            <v>1</v>
          </cell>
          <cell r="BA83" t="str">
            <v>般若</v>
          </cell>
          <cell r="BB83">
            <v>13</v>
          </cell>
          <cell r="BC83">
            <v>401</v>
          </cell>
          <cell r="BD83">
            <v>1.8</v>
          </cell>
          <cell r="BE83" t="str">
            <v>４ｍ０１</v>
          </cell>
          <cell r="BF83" t="str">
            <v>(+1.8)</v>
          </cell>
          <cell r="BG83" t="str">
            <v/>
          </cell>
          <cell r="BH83">
            <v>0</v>
          </cell>
          <cell r="BI83">
            <v>10</v>
          </cell>
          <cell r="BJ83">
            <v>0</v>
          </cell>
        </row>
        <row r="84">
          <cell r="D84">
            <v>0</v>
          </cell>
          <cell r="F84" t="str">
            <v/>
          </cell>
          <cell r="G84" t="str">
            <v/>
          </cell>
          <cell r="H84" t="str">
            <v/>
          </cell>
          <cell r="L84" t="str">
            <v/>
          </cell>
          <cell r="N84" t="str">
            <v/>
          </cell>
          <cell r="O84" t="str">
            <v/>
          </cell>
          <cell r="Q84" t="str">
            <v/>
          </cell>
          <cell r="R84" t="e">
            <v>#N/A</v>
          </cell>
          <cell r="AW84">
            <v>16</v>
          </cell>
          <cell r="AX84">
            <v>8302</v>
          </cell>
          <cell r="AY84" t="str">
            <v>下田　凱生</v>
          </cell>
          <cell r="AZ84">
            <v>1</v>
          </cell>
          <cell r="BA84" t="str">
            <v>平</v>
          </cell>
          <cell r="BB84">
            <v>16</v>
          </cell>
          <cell r="BC84">
            <v>392</v>
          </cell>
          <cell r="BD84">
            <v>2.8</v>
          </cell>
          <cell r="BE84" t="str">
            <v>３ｍ９２</v>
          </cell>
          <cell r="BF84" t="str">
            <v>(+2.8)</v>
          </cell>
          <cell r="BG84" t="str">
            <v/>
          </cell>
          <cell r="BH84" t="str">
            <v/>
          </cell>
          <cell r="BI84">
            <v>11</v>
          </cell>
          <cell r="BJ84">
            <v>0</v>
          </cell>
        </row>
        <row r="85">
          <cell r="D85">
            <v>0</v>
          </cell>
          <cell r="F85" t="str">
            <v/>
          </cell>
          <cell r="G85" t="str">
            <v/>
          </cell>
          <cell r="H85" t="str">
            <v/>
          </cell>
          <cell r="L85" t="str">
            <v/>
          </cell>
          <cell r="N85" t="str">
            <v/>
          </cell>
          <cell r="O85" t="str">
            <v/>
          </cell>
          <cell r="Q85" t="str">
            <v/>
          </cell>
          <cell r="R85" t="e">
            <v>#N/A</v>
          </cell>
          <cell r="AW85">
            <v>17</v>
          </cell>
          <cell r="AX85">
            <v>7425</v>
          </cell>
          <cell r="AY85" t="str">
            <v>齊田　陽仁</v>
          </cell>
          <cell r="AZ85">
            <v>1</v>
          </cell>
          <cell r="BA85" t="str">
            <v>吉江</v>
          </cell>
          <cell r="BB85">
            <v>17</v>
          </cell>
          <cell r="BC85">
            <v>388</v>
          </cell>
          <cell r="BD85">
            <v>2.9</v>
          </cell>
          <cell r="BE85" t="str">
            <v>３ｍ８８</v>
          </cell>
          <cell r="BF85" t="str">
            <v>(+2.9)</v>
          </cell>
          <cell r="BG85" t="str">
            <v/>
          </cell>
          <cell r="BH85" t="str">
            <v/>
          </cell>
          <cell r="BI85">
            <v>12</v>
          </cell>
          <cell r="BJ85">
            <v>0</v>
          </cell>
        </row>
        <row r="86">
          <cell r="D86">
            <v>0</v>
          </cell>
          <cell r="F86" t="str">
            <v/>
          </cell>
          <cell r="G86" t="str">
            <v/>
          </cell>
          <cell r="H86" t="str">
            <v/>
          </cell>
          <cell r="L86" t="str">
            <v/>
          </cell>
          <cell r="N86" t="str">
            <v/>
          </cell>
          <cell r="O86" t="str">
            <v/>
          </cell>
          <cell r="Q86" t="str">
            <v/>
          </cell>
          <cell r="R86" t="e">
            <v>#N/A</v>
          </cell>
          <cell r="AW86">
            <v>3</v>
          </cell>
          <cell r="AX86">
            <v>7319</v>
          </cell>
          <cell r="AY86" t="str">
            <v>上坂　朋史</v>
          </cell>
          <cell r="AZ86">
            <v>1</v>
          </cell>
          <cell r="BA86" t="str">
            <v>福光</v>
          </cell>
          <cell r="BB86">
            <v>3</v>
          </cell>
          <cell r="BC86">
            <v>447</v>
          </cell>
          <cell r="BD86">
            <v>0.4</v>
          </cell>
          <cell r="BE86" t="str">
            <v>４ｍ４７</v>
          </cell>
          <cell r="BF86" t="str">
            <v>(+0.4)</v>
          </cell>
          <cell r="BG86" t="str">
            <v/>
          </cell>
          <cell r="BH86">
            <v>0</v>
          </cell>
          <cell r="BI86">
            <v>13</v>
          </cell>
          <cell r="BJ86">
            <v>0</v>
          </cell>
        </row>
        <row r="87">
          <cell r="D87">
            <v>0</v>
          </cell>
          <cell r="F87" t="str">
            <v/>
          </cell>
          <cell r="G87" t="str">
            <v/>
          </cell>
          <cell r="H87" t="str">
            <v/>
          </cell>
          <cell r="L87" t="str">
            <v/>
          </cell>
          <cell r="N87" t="str">
            <v/>
          </cell>
          <cell r="O87" t="str">
            <v/>
          </cell>
          <cell r="Q87" t="str">
            <v/>
          </cell>
          <cell r="R87" t="e">
            <v>#N/A</v>
          </cell>
          <cell r="AW87">
            <v>19</v>
          </cell>
          <cell r="AX87">
            <v>7204</v>
          </cell>
          <cell r="AY87" t="str">
            <v>橋本　直弥</v>
          </cell>
          <cell r="AZ87">
            <v>1</v>
          </cell>
          <cell r="BA87" t="str">
            <v>蟹谷</v>
          </cell>
          <cell r="BB87">
            <v>19</v>
          </cell>
          <cell r="BC87">
            <v>383</v>
          </cell>
          <cell r="BD87">
            <v>2.5</v>
          </cell>
          <cell r="BE87" t="str">
            <v>３ｍ８３</v>
          </cell>
          <cell r="BF87" t="str">
            <v>(+2.5)</v>
          </cell>
          <cell r="BG87" t="str">
            <v/>
          </cell>
          <cell r="BH87" t="str">
            <v/>
          </cell>
          <cell r="BI87">
            <v>14</v>
          </cell>
          <cell r="BJ87">
            <v>0</v>
          </cell>
        </row>
        <row r="88">
          <cell r="D88">
            <v>20</v>
          </cell>
          <cell r="E88">
            <v>7001</v>
          </cell>
          <cell r="F88" t="str">
            <v>吉国　諒</v>
          </cell>
          <cell r="G88">
            <v>3</v>
          </cell>
          <cell r="H88" t="str">
            <v>大谷</v>
          </cell>
          <cell r="I88">
            <v>20</v>
          </cell>
          <cell r="J88">
            <v>45307</v>
          </cell>
          <cell r="L88" t="str">
            <v>４′５３″０７</v>
          </cell>
          <cell r="N88" t="str">
            <v/>
          </cell>
          <cell r="O88">
            <v>0</v>
          </cell>
          <cell r="Q88">
            <v>1</v>
          </cell>
          <cell r="R88">
            <v>0</v>
          </cell>
          <cell r="AW88">
            <v>12</v>
          </cell>
          <cell r="AX88">
            <v>8521</v>
          </cell>
          <cell r="AY88" t="str">
            <v>簔口　正悟</v>
          </cell>
          <cell r="AZ88">
            <v>1</v>
          </cell>
          <cell r="BA88" t="str">
            <v>福野</v>
          </cell>
          <cell r="BB88">
            <v>12</v>
          </cell>
          <cell r="BC88">
            <v>403</v>
          </cell>
          <cell r="BD88">
            <v>0</v>
          </cell>
          <cell r="BE88" t="str">
            <v>４ｍ０３</v>
          </cell>
          <cell r="BF88" t="str">
            <v>( 0.0)</v>
          </cell>
          <cell r="BG88" t="str">
            <v/>
          </cell>
          <cell r="BH88">
            <v>0</v>
          </cell>
          <cell r="BI88">
            <v>15</v>
          </cell>
          <cell r="BJ88">
            <v>0</v>
          </cell>
        </row>
        <row r="89">
          <cell r="D89">
            <v>12</v>
          </cell>
          <cell r="E89">
            <v>7102</v>
          </cell>
          <cell r="F89" t="str">
            <v>中山　翔馬</v>
          </cell>
          <cell r="G89">
            <v>3</v>
          </cell>
          <cell r="H89" t="str">
            <v>津沢</v>
          </cell>
          <cell r="I89">
            <v>12</v>
          </cell>
          <cell r="J89">
            <v>44399</v>
          </cell>
          <cell r="L89" t="str">
            <v>４′４３″９９</v>
          </cell>
          <cell r="N89" t="str">
            <v/>
          </cell>
          <cell r="O89">
            <v>0</v>
          </cell>
          <cell r="Q89">
            <v>2</v>
          </cell>
          <cell r="R89">
            <v>0</v>
          </cell>
          <cell r="AW89">
            <v>20</v>
          </cell>
          <cell r="AX89">
            <v>8005</v>
          </cell>
          <cell r="AY89" t="str">
            <v>米道　潤紀</v>
          </cell>
          <cell r="AZ89">
            <v>1</v>
          </cell>
          <cell r="BA89" t="str">
            <v>庄川</v>
          </cell>
          <cell r="BB89">
            <v>20</v>
          </cell>
          <cell r="BC89">
            <v>377</v>
          </cell>
          <cell r="BD89">
            <v>2.7</v>
          </cell>
          <cell r="BE89" t="str">
            <v>３ｍ７７</v>
          </cell>
          <cell r="BF89" t="str">
            <v>(+2.7)</v>
          </cell>
          <cell r="BG89" t="str">
            <v/>
          </cell>
          <cell r="BH89" t="str">
            <v/>
          </cell>
          <cell r="BI89">
            <v>16</v>
          </cell>
          <cell r="BJ89">
            <v>0</v>
          </cell>
        </row>
        <row r="90">
          <cell r="D90">
            <v>8</v>
          </cell>
          <cell r="E90">
            <v>8508</v>
          </cell>
          <cell r="F90" t="str">
            <v>高田　陽巨</v>
          </cell>
          <cell r="G90">
            <v>3</v>
          </cell>
          <cell r="H90" t="str">
            <v>福野</v>
          </cell>
          <cell r="I90">
            <v>8</v>
          </cell>
          <cell r="J90">
            <v>43660</v>
          </cell>
          <cell r="L90" t="str">
            <v>４′３６″６０</v>
          </cell>
          <cell r="N90" t="str">
            <v/>
          </cell>
          <cell r="O90">
            <v>0</v>
          </cell>
          <cell r="Q90">
            <v>3</v>
          </cell>
          <cell r="R90">
            <v>0</v>
          </cell>
          <cell r="AW90">
            <v>15</v>
          </cell>
          <cell r="AX90">
            <v>8214</v>
          </cell>
          <cell r="AY90" t="str">
            <v>細川　裕太</v>
          </cell>
          <cell r="AZ90">
            <v>1</v>
          </cell>
          <cell r="BA90" t="str">
            <v>城端</v>
          </cell>
          <cell r="BB90">
            <v>15</v>
          </cell>
          <cell r="BC90">
            <v>393</v>
          </cell>
          <cell r="BD90">
            <v>2.5</v>
          </cell>
          <cell r="BE90" t="str">
            <v>３ｍ９３</v>
          </cell>
          <cell r="BF90" t="str">
            <v>(+2.5)</v>
          </cell>
          <cell r="BG90" t="str">
            <v/>
          </cell>
          <cell r="BH90" t="str">
            <v/>
          </cell>
          <cell r="BI90">
            <v>17</v>
          </cell>
          <cell r="BJ90">
            <v>0</v>
          </cell>
        </row>
        <row r="91">
          <cell r="D91">
            <v>11</v>
          </cell>
          <cell r="E91">
            <v>6826</v>
          </cell>
          <cell r="F91" t="str">
            <v>山田　啓太</v>
          </cell>
          <cell r="G91">
            <v>3</v>
          </cell>
          <cell r="H91" t="str">
            <v>石動</v>
          </cell>
          <cell r="I91">
            <v>11</v>
          </cell>
          <cell r="J91">
            <v>44230</v>
          </cell>
          <cell r="L91" t="str">
            <v>４′４２″３０</v>
          </cell>
          <cell r="N91" t="str">
            <v/>
          </cell>
          <cell r="O91">
            <v>0</v>
          </cell>
          <cell r="Q91">
            <v>4</v>
          </cell>
          <cell r="R91">
            <v>0</v>
          </cell>
          <cell r="AW91">
            <v>2</v>
          </cell>
          <cell r="AX91">
            <v>7822</v>
          </cell>
          <cell r="AY91" t="str">
            <v>三山　浩宗</v>
          </cell>
          <cell r="AZ91">
            <v>1</v>
          </cell>
          <cell r="BA91" t="str">
            <v>般若</v>
          </cell>
          <cell r="BB91">
            <v>2</v>
          </cell>
          <cell r="BC91">
            <v>454</v>
          </cell>
          <cell r="BD91">
            <v>3.1</v>
          </cell>
          <cell r="BE91" t="str">
            <v>４ｍ５４</v>
          </cell>
          <cell r="BF91" t="str">
            <v>(+3.1)</v>
          </cell>
          <cell r="BG91" t="str">
            <v/>
          </cell>
          <cell r="BH91" t="str">
            <v/>
          </cell>
          <cell r="BI91">
            <v>18</v>
          </cell>
          <cell r="BJ91">
            <v>0</v>
          </cell>
        </row>
        <row r="92">
          <cell r="D92">
            <v>1</v>
          </cell>
          <cell r="E92">
            <v>7701</v>
          </cell>
          <cell r="F92" t="str">
            <v>竹部　弘輝</v>
          </cell>
          <cell r="G92">
            <v>3</v>
          </cell>
          <cell r="H92" t="str">
            <v>庄西</v>
          </cell>
          <cell r="I92">
            <v>1</v>
          </cell>
          <cell r="J92">
            <v>41094</v>
          </cell>
          <cell r="L92" t="str">
            <v>４′１０″９４</v>
          </cell>
          <cell r="N92" t="str">
            <v>大会新</v>
          </cell>
          <cell r="O92" t="str">
            <v>大会新</v>
          </cell>
          <cell r="Q92">
            <v>5</v>
          </cell>
          <cell r="R92">
            <v>0</v>
          </cell>
          <cell r="AW92">
            <v>8</v>
          </cell>
          <cell r="AX92">
            <v>7913</v>
          </cell>
          <cell r="AY92" t="str">
            <v>山本　優翔</v>
          </cell>
          <cell r="AZ92">
            <v>1</v>
          </cell>
          <cell r="BA92" t="str">
            <v>井波</v>
          </cell>
          <cell r="BB92">
            <v>8</v>
          </cell>
          <cell r="BC92">
            <v>423</v>
          </cell>
          <cell r="BD92">
            <v>4.1</v>
          </cell>
          <cell r="BE92" t="str">
            <v>４ｍ２３</v>
          </cell>
          <cell r="BF92" t="str">
            <v>(+4.1)</v>
          </cell>
          <cell r="BG92" t="str">
            <v/>
          </cell>
          <cell r="BH92" t="str">
            <v/>
          </cell>
          <cell r="BI92">
            <v>19</v>
          </cell>
          <cell r="BJ92">
            <v>0</v>
          </cell>
        </row>
        <row r="93">
          <cell r="D93">
            <v>14</v>
          </cell>
          <cell r="E93">
            <v>8019</v>
          </cell>
          <cell r="F93" t="str">
            <v>加藤　洸樹</v>
          </cell>
          <cell r="G93">
            <v>3</v>
          </cell>
          <cell r="H93" t="str">
            <v>庄川</v>
          </cell>
          <cell r="I93">
            <v>14</v>
          </cell>
          <cell r="J93">
            <v>44655</v>
          </cell>
          <cell r="L93" t="str">
            <v>４′４６″５５</v>
          </cell>
          <cell r="N93" t="str">
            <v/>
          </cell>
          <cell r="O93">
            <v>0</v>
          </cell>
          <cell r="Q93">
            <v>6</v>
          </cell>
          <cell r="R93">
            <v>0</v>
          </cell>
          <cell r="AW93">
            <v>26</v>
          </cell>
          <cell r="AX93">
            <v>8306</v>
          </cell>
          <cell r="AY93" t="str">
            <v>村瀬　隆児</v>
          </cell>
          <cell r="AZ93">
            <v>1</v>
          </cell>
          <cell r="BA93" t="str">
            <v>平</v>
          </cell>
          <cell r="BB93">
            <v>26</v>
          </cell>
          <cell r="BC93" t="str">
            <v>a</v>
          </cell>
          <cell r="BE93" t="str">
            <v>棄権</v>
          </cell>
          <cell r="BF93" t="str">
            <v/>
          </cell>
          <cell r="BG93" t="str">
            <v/>
          </cell>
          <cell r="BH93">
            <v>0</v>
          </cell>
          <cell r="BI93">
            <v>20</v>
          </cell>
          <cell r="BJ93">
            <v>0</v>
          </cell>
        </row>
        <row r="94">
          <cell r="D94">
            <v>3</v>
          </cell>
          <cell r="E94">
            <v>8222</v>
          </cell>
          <cell r="F94" t="str">
            <v>中畑　道廣</v>
          </cell>
          <cell r="G94">
            <v>3</v>
          </cell>
          <cell r="H94" t="str">
            <v>城端</v>
          </cell>
          <cell r="I94">
            <v>3</v>
          </cell>
          <cell r="J94">
            <v>42495</v>
          </cell>
          <cell r="L94" t="str">
            <v>４′２４″９５</v>
          </cell>
          <cell r="N94" t="str">
            <v/>
          </cell>
          <cell r="O94">
            <v>0</v>
          </cell>
          <cell r="Q94">
            <v>7</v>
          </cell>
          <cell r="R94">
            <v>0</v>
          </cell>
          <cell r="AW94">
            <v>4</v>
          </cell>
          <cell r="AX94">
            <v>7338</v>
          </cell>
          <cell r="AY94" t="str">
            <v>上田　侑椰</v>
          </cell>
          <cell r="AZ94">
            <v>1</v>
          </cell>
          <cell r="BA94" t="str">
            <v>福光</v>
          </cell>
          <cell r="BB94">
            <v>4</v>
          </cell>
          <cell r="BC94">
            <v>440</v>
          </cell>
          <cell r="BD94">
            <v>2.8</v>
          </cell>
          <cell r="BE94" t="str">
            <v>４ｍ４０</v>
          </cell>
          <cell r="BF94" t="str">
            <v>(+2.8)</v>
          </cell>
          <cell r="BG94" t="str">
            <v/>
          </cell>
          <cell r="BH94" t="str">
            <v/>
          </cell>
          <cell r="BI94">
            <v>21</v>
          </cell>
          <cell r="BJ94">
            <v>0</v>
          </cell>
        </row>
        <row r="95">
          <cell r="D95">
            <v>27</v>
          </cell>
          <cell r="E95">
            <v>7224</v>
          </cell>
          <cell r="F95" t="str">
            <v>吉田　幸佑</v>
          </cell>
          <cell r="G95">
            <v>3</v>
          </cell>
          <cell r="H95" t="str">
            <v>蟹谷</v>
          </cell>
          <cell r="I95">
            <v>27</v>
          </cell>
          <cell r="J95">
            <v>50982</v>
          </cell>
          <cell r="L95" t="str">
            <v>５′０９″８２</v>
          </cell>
          <cell r="N95" t="str">
            <v/>
          </cell>
          <cell r="O95">
            <v>0</v>
          </cell>
          <cell r="Q95">
            <v>8</v>
          </cell>
          <cell r="R95">
            <v>0</v>
          </cell>
          <cell r="AW95">
            <v>10</v>
          </cell>
          <cell r="AX95">
            <v>7716</v>
          </cell>
          <cell r="AY95" t="str">
            <v>尾田　一翔</v>
          </cell>
          <cell r="AZ95">
            <v>1</v>
          </cell>
          <cell r="BA95" t="str">
            <v>庄西</v>
          </cell>
          <cell r="BB95">
            <v>10</v>
          </cell>
          <cell r="BC95">
            <v>413</v>
          </cell>
          <cell r="BD95">
            <v>2.3</v>
          </cell>
          <cell r="BE95" t="str">
            <v>４ｍ１３</v>
          </cell>
          <cell r="BF95" t="str">
            <v>(+2.3)</v>
          </cell>
          <cell r="BG95" t="str">
            <v/>
          </cell>
          <cell r="BH95" t="str">
            <v/>
          </cell>
          <cell r="BI95">
            <v>22</v>
          </cell>
          <cell r="BJ95">
            <v>0</v>
          </cell>
        </row>
        <row r="96">
          <cell r="D96">
            <v>2</v>
          </cell>
          <cell r="E96">
            <v>7606</v>
          </cell>
          <cell r="F96" t="str">
            <v>中田　圭祐</v>
          </cell>
          <cell r="G96">
            <v>3</v>
          </cell>
          <cell r="H96" t="str">
            <v>出町</v>
          </cell>
          <cell r="I96">
            <v>2</v>
          </cell>
          <cell r="J96">
            <v>42215</v>
          </cell>
          <cell r="L96" t="str">
            <v>４′２２″１５</v>
          </cell>
          <cell r="M96" t="str">
            <v/>
          </cell>
          <cell r="N96" t="str">
            <v/>
          </cell>
          <cell r="O96">
            <v>0</v>
          </cell>
          <cell r="Q96">
            <v>9</v>
          </cell>
          <cell r="R96">
            <v>0</v>
          </cell>
          <cell r="AW96">
            <v>24</v>
          </cell>
          <cell r="AX96">
            <v>6832</v>
          </cell>
          <cell r="AY96" t="str">
            <v>横川　亮太</v>
          </cell>
          <cell r="AZ96">
            <v>1</v>
          </cell>
          <cell r="BA96" t="str">
            <v>石動</v>
          </cell>
          <cell r="BB96">
            <v>24</v>
          </cell>
          <cell r="BC96">
            <v>326</v>
          </cell>
          <cell r="BD96">
            <v>2.1</v>
          </cell>
          <cell r="BE96" t="str">
            <v>３ｍ２６</v>
          </cell>
          <cell r="BF96" t="str">
            <v>(+2.1)</v>
          </cell>
          <cell r="BG96" t="str">
            <v/>
          </cell>
          <cell r="BH96" t="str">
            <v/>
          </cell>
          <cell r="BI96">
            <v>23</v>
          </cell>
          <cell r="BJ96">
            <v>0</v>
          </cell>
        </row>
        <row r="97">
          <cell r="D97">
            <v>22</v>
          </cell>
          <cell r="E97">
            <v>7807</v>
          </cell>
          <cell r="F97" t="str">
            <v>干場　諒馬</v>
          </cell>
          <cell r="G97">
            <v>3</v>
          </cell>
          <cell r="H97" t="str">
            <v>般若</v>
          </cell>
          <cell r="I97">
            <v>22</v>
          </cell>
          <cell r="J97">
            <v>45931</v>
          </cell>
          <cell r="L97" t="str">
            <v>４′５９″３１</v>
          </cell>
          <cell r="N97" t="str">
            <v/>
          </cell>
          <cell r="O97">
            <v>0</v>
          </cell>
          <cell r="Q97">
            <v>10</v>
          </cell>
          <cell r="R97">
            <v>0</v>
          </cell>
          <cell r="AW97">
            <v>9</v>
          </cell>
          <cell r="AX97">
            <v>7628</v>
          </cell>
          <cell r="AY97" t="str">
            <v>石黒　朝也</v>
          </cell>
          <cell r="AZ97">
            <v>1</v>
          </cell>
          <cell r="BA97" t="str">
            <v>出町</v>
          </cell>
          <cell r="BB97">
            <v>9</v>
          </cell>
          <cell r="BC97">
            <v>416</v>
          </cell>
          <cell r="BD97">
            <v>1.3</v>
          </cell>
          <cell r="BE97" t="str">
            <v>４ｍ１６</v>
          </cell>
          <cell r="BF97" t="str">
            <v>(+1.3)</v>
          </cell>
          <cell r="BG97" t="str">
            <v/>
          </cell>
          <cell r="BH97">
            <v>0</v>
          </cell>
          <cell r="BI97">
            <v>24</v>
          </cell>
          <cell r="BJ97">
            <v>0</v>
          </cell>
        </row>
        <row r="98">
          <cell r="D98">
            <v>4</v>
          </cell>
          <cell r="E98">
            <v>8224</v>
          </cell>
          <cell r="F98" t="str">
            <v>山田　憲満</v>
          </cell>
          <cell r="G98">
            <v>3</v>
          </cell>
          <cell r="H98" t="str">
            <v>城端</v>
          </cell>
          <cell r="I98">
            <v>4</v>
          </cell>
          <cell r="J98">
            <v>42764</v>
          </cell>
          <cell r="L98" t="str">
            <v>４′２７″６４</v>
          </cell>
          <cell r="N98" t="str">
            <v/>
          </cell>
          <cell r="O98">
            <v>0</v>
          </cell>
          <cell r="Q98">
            <v>11</v>
          </cell>
          <cell r="R98">
            <v>0</v>
          </cell>
          <cell r="AW98">
            <v>21</v>
          </cell>
          <cell r="AX98">
            <v>7121</v>
          </cell>
          <cell r="AY98" t="str">
            <v>子浦　大希</v>
          </cell>
          <cell r="AZ98">
            <v>1</v>
          </cell>
          <cell r="BA98" t="str">
            <v>津沢</v>
          </cell>
          <cell r="BB98">
            <v>21</v>
          </cell>
          <cell r="BC98">
            <v>312</v>
          </cell>
          <cell r="BD98">
            <v>1.1</v>
          </cell>
          <cell r="BE98" t="str">
            <v>３ｍ１２</v>
          </cell>
          <cell r="BF98" t="str">
            <v>(+1.1)</v>
          </cell>
          <cell r="BG98" t="str">
            <v/>
          </cell>
          <cell r="BH98">
            <v>0</v>
          </cell>
          <cell r="BI98">
            <v>25</v>
          </cell>
          <cell r="BJ98">
            <v>0</v>
          </cell>
        </row>
        <row r="99">
          <cell r="D99">
            <v>17</v>
          </cell>
          <cell r="E99">
            <v>7404</v>
          </cell>
          <cell r="F99" t="str">
            <v>南部　奏太</v>
          </cell>
          <cell r="G99">
            <v>2</v>
          </cell>
          <cell r="H99" t="str">
            <v>吉江</v>
          </cell>
          <cell r="I99">
            <v>17</v>
          </cell>
          <cell r="J99">
            <v>45062</v>
          </cell>
          <cell r="L99" t="str">
            <v>４′５０″６２</v>
          </cell>
          <cell r="N99" t="str">
            <v/>
          </cell>
          <cell r="O99">
            <v>0</v>
          </cell>
          <cell r="Q99">
            <v>12</v>
          </cell>
          <cell r="R99">
            <v>0</v>
          </cell>
          <cell r="AW99">
            <v>25</v>
          </cell>
          <cell r="AX99">
            <v>6831</v>
          </cell>
          <cell r="AY99" t="str">
            <v>山田　和樹</v>
          </cell>
          <cell r="AZ99">
            <v>1</v>
          </cell>
          <cell r="BA99" t="str">
            <v>石動</v>
          </cell>
          <cell r="BB99">
            <v>25</v>
          </cell>
          <cell r="BC99">
            <v>286</v>
          </cell>
          <cell r="BD99">
            <v>1.7</v>
          </cell>
          <cell r="BE99" t="str">
            <v>２ｍ８６</v>
          </cell>
          <cell r="BF99" t="str">
            <v>(+1.7)</v>
          </cell>
          <cell r="BG99" t="str">
            <v/>
          </cell>
          <cell r="BH99">
            <v>0</v>
          </cell>
          <cell r="BI99">
            <v>26</v>
          </cell>
          <cell r="BJ99">
            <v>0</v>
          </cell>
        </row>
        <row r="100">
          <cell r="D100">
            <v>18</v>
          </cell>
          <cell r="E100">
            <v>7929</v>
          </cell>
          <cell r="F100" t="str">
            <v>前田　和弥</v>
          </cell>
          <cell r="G100">
            <v>3</v>
          </cell>
          <cell r="H100" t="str">
            <v>井波</v>
          </cell>
          <cell r="I100">
            <v>18</v>
          </cell>
          <cell r="J100">
            <v>45137</v>
          </cell>
          <cell r="L100" t="str">
            <v>４′５１″３７</v>
          </cell>
          <cell r="N100" t="str">
            <v/>
          </cell>
          <cell r="O100">
            <v>0</v>
          </cell>
          <cell r="Q100">
            <v>13</v>
          </cell>
          <cell r="R100">
            <v>0</v>
          </cell>
          <cell r="AW100">
            <v>27</v>
          </cell>
          <cell r="AX100">
            <v>8618</v>
          </cell>
          <cell r="AY100" t="str">
            <v>窪田　星七</v>
          </cell>
          <cell r="AZ100">
            <v>1</v>
          </cell>
          <cell r="BA100" t="str">
            <v>井口</v>
          </cell>
          <cell r="BB100">
            <v>27</v>
          </cell>
          <cell r="BC100" t="str">
            <v>a</v>
          </cell>
          <cell r="BE100" t="str">
            <v>棄権</v>
          </cell>
          <cell r="BF100" t="str">
            <v/>
          </cell>
          <cell r="BG100" t="str">
            <v/>
          </cell>
          <cell r="BH100">
            <v>0</v>
          </cell>
          <cell r="BI100">
            <v>27</v>
          </cell>
          <cell r="BJ100">
            <v>0</v>
          </cell>
        </row>
        <row r="101">
          <cell r="D101">
            <v>5</v>
          </cell>
          <cell r="E101">
            <v>7308</v>
          </cell>
          <cell r="F101" t="str">
            <v>髙宮　佳暉</v>
          </cell>
          <cell r="G101">
            <v>3</v>
          </cell>
          <cell r="H101" t="str">
            <v>福光</v>
          </cell>
          <cell r="I101">
            <v>5</v>
          </cell>
          <cell r="J101">
            <v>43111</v>
          </cell>
          <cell r="L101" t="str">
            <v>４′３１″１１</v>
          </cell>
          <cell r="N101" t="str">
            <v/>
          </cell>
          <cell r="O101">
            <v>0</v>
          </cell>
          <cell r="Q101">
            <v>14</v>
          </cell>
          <cell r="R101">
            <v>0</v>
          </cell>
          <cell r="AW101">
            <v>0</v>
          </cell>
          <cell r="AY101" t="str">
            <v/>
          </cell>
          <cell r="AZ101" t="str">
            <v/>
          </cell>
          <cell r="BA101" t="str">
            <v/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 t="e">
            <v>#N/A</v>
          </cell>
        </row>
        <row r="102">
          <cell r="D102">
            <v>24</v>
          </cell>
          <cell r="E102">
            <v>8316</v>
          </cell>
          <cell r="F102" t="str">
            <v>石井　太雅</v>
          </cell>
          <cell r="G102">
            <v>3</v>
          </cell>
          <cell r="H102" t="str">
            <v>平</v>
          </cell>
          <cell r="I102">
            <v>24</v>
          </cell>
          <cell r="J102">
            <v>50041</v>
          </cell>
          <cell r="L102" t="str">
            <v>５′００″４１</v>
          </cell>
          <cell r="N102" t="str">
            <v/>
          </cell>
          <cell r="O102">
            <v>0</v>
          </cell>
          <cell r="Q102">
            <v>15</v>
          </cell>
          <cell r="R102">
            <v>0</v>
          </cell>
          <cell r="AW102">
            <v>0</v>
          </cell>
          <cell r="AY102" t="str">
            <v/>
          </cell>
          <cell r="AZ102" t="str">
            <v/>
          </cell>
          <cell r="BA102" t="str">
            <v/>
          </cell>
          <cell r="BE102" t="str">
            <v/>
          </cell>
          <cell r="BF102" t="str">
            <v/>
          </cell>
          <cell r="BG102" t="str">
            <v/>
          </cell>
          <cell r="BH102" t="str">
            <v/>
          </cell>
          <cell r="BI102" t="str">
            <v/>
          </cell>
          <cell r="BJ102" t="e">
            <v>#N/A</v>
          </cell>
        </row>
        <row r="103">
          <cell r="D103">
            <v>13</v>
          </cell>
          <cell r="E103">
            <v>8604</v>
          </cell>
          <cell r="F103" t="str">
            <v>澤田　将史</v>
          </cell>
          <cell r="G103">
            <v>3</v>
          </cell>
          <cell r="H103" t="str">
            <v>井口</v>
          </cell>
          <cell r="I103">
            <v>13</v>
          </cell>
          <cell r="J103">
            <v>44605</v>
          </cell>
          <cell r="L103" t="str">
            <v>４′４６″０５</v>
          </cell>
          <cell r="N103" t="str">
            <v/>
          </cell>
          <cell r="O103">
            <v>0</v>
          </cell>
          <cell r="Q103">
            <v>16</v>
          </cell>
          <cell r="R103">
            <v>0</v>
          </cell>
          <cell r="AW103">
            <v>0</v>
          </cell>
          <cell r="AY103" t="str">
            <v/>
          </cell>
          <cell r="AZ103" t="str">
            <v/>
          </cell>
          <cell r="BA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  <cell r="BI103" t="str">
            <v/>
          </cell>
          <cell r="BJ103" t="e">
            <v>#N/A</v>
          </cell>
        </row>
        <row r="104">
          <cell r="D104">
            <v>10</v>
          </cell>
          <cell r="E104">
            <v>8101</v>
          </cell>
          <cell r="F104" t="str">
            <v>堂口　琉</v>
          </cell>
          <cell r="G104">
            <v>2</v>
          </cell>
          <cell r="H104" t="str">
            <v>利賀</v>
          </cell>
          <cell r="I104">
            <v>10</v>
          </cell>
          <cell r="J104">
            <v>44093</v>
          </cell>
          <cell r="L104" t="str">
            <v>４′４０″９３</v>
          </cell>
          <cell r="M104" t="str">
            <v/>
          </cell>
          <cell r="N104" t="str">
            <v/>
          </cell>
          <cell r="O104">
            <v>0</v>
          </cell>
          <cell r="Q104">
            <v>17</v>
          </cell>
          <cell r="R104">
            <v>0</v>
          </cell>
          <cell r="AW104">
            <v>0</v>
          </cell>
          <cell r="AY104" t="str">
            <v/>
          </cell>
          <cell r="AZ104" t="str">
            <v/>
          </cell>
          <cell r="BA104" t="str">
            <v/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e">
            <v>#N/A</v>
          </cell>
        </row>
        <row r="105">
          <cell r="D105">
            <v>15</v>
          </cell>
          <cell r="E105">
            <v>7020</v>
          </cell>
          <cell r="F105" t="str">
            <v>白井　友梧</v>
          </cell>
          <cell r="G105">
            <v>2</v>
          </cell>
          <cell r="H105" t="str">
            <v>大谷</v>
          </cell>
          <cell r="I105">
            <v>15</v>
          </cell>
          <cell r="J105">
            <v>44945</v>
          </cell>
          <cell r="L105" t="str">
            <v>４′４９″４５</v>
          </cell>
          <cell r="N105" t="str">
            <v/>
          </cell>
          <cell r="O105">
            <v>0</v>
          </cell>
          <cell r="Q105">
            <v>18</v>
          </cell>
          <cell r="R105">
            <v>0</v>
          </cell>
          <cell r="AW105">
            <v>0</v>
          </cell>
          <cell r="AY105" t="str">
            <v/>
          </cell>
          <cell r="AZ105" t="str">
            <v/>
          </cell>
          <cell r="BA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e">
            <v>#N/A</v>
          </cell>
        </row>
        <row r="106">
          <cell r="D106">
            <v>28</v>
          </cell>
          <cell r="E106">
            <v>7108</v>
          </cell>
          <cell r="F106" t="str">
            <v>中川　陽平</v>
          </cell>
          <cell r="G106">
            <v>2</v>
          </cell>
          <cell r="H106" t="str">
            <v>津沢</v>
          </cell>
          <cell r="I106">
            <v>28</v>
          </cell>
          <cell r="J106">
            <v>51458</v>
          </cell>
          <cell r="L106" t="str">
            <v>５′１４″５８</v>
          </cell>
          <cell r="N106" t="str">
            <v/>
          </cell>
          <cell r="O106">
            <v>0</v>
          </cell>
          <cell r="Q106">
            <v>19</v>
          </cell>
          <cell r="R106">
            <v>0</v>
          </cell>
          <cell r="AW106">
            <v>0</v>
          </cell>
          <cell r="AY106" t="str">
            <v/>
          </cell>
          <cell r="AZ106" t="str">
            <v/>
          </cell>
          <cell r="BA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e">
            <v>#N/A</v>
          </cell>
        </row>
        <row r="107">
          <cell r="D107">
            <v>7</v>
          </cell>
          <cell r="E107">
            <v>8502</v>
          </cell>
          <cell r="F107" t="str">
            <v>權堂　凱音</v>
          </cell>
          <cell r="G107">
            <v>3</v>
          </cell>
          <cell r="H107" t="str">
            <v>福野</v>
          </cell>
          <cell r="I107">
            <v>7</v>
          </cell>
          <cell r="J107">
            <v>43380</v>
          </cell>
          <cell r="L107" t="str">
            <v>４′３３″８０</v>
          </cell>
          <cell r="N107" t="str">
            <v/>
          </cell>
          <cell r="O107">
            <v>0</v>
          </cell>
          <cell r="Q107">
            <v>20</v>
          </cell>
          <cell r="R107">
            <v>0</v>
          </cell>
          <cell r="AW107">
            <v>0</v>
          </cell>
          <cell r="AY107" t="str">
            <v/>
          </cell>
          <cell r="AZ107" t="str">
            <v/>
          </cell>
          <cell r="BA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e">
            <v>#N/A</v>
          </cell>
        </row>
        <row r="108">
          <cell r="D108">
            <v>16</v>
          </cell>
          <cell r="E108">
            <v>6827</v>
          </cell>
          <cell r="F108" t="str">
            <v>槻尾　凌</v>
          </cell>
          <cell r="G108">
            <v>3</v>
          </cell>
          <cell r="H108" t="str">
            <v>石動</v>
          </cell>
          <cell r="I108">
            <v>16</v>
          </cell>
          <cell r="J108">
            <v>45013</v>
          </cell>
          <cell r="L108" t="str">
            <v>４′５０″１３</v>
          </cell>
          <cell r="N108" t="str">
            <v/>
          </cell>
          <cell r="O108">
            <v>0</v>
          </cell>
          <cell r="Q108">
            <v>21</v>
          </cell>
          <cell r="R108">
            <v>0</v>
          </cell>
          <cell r="AW108">
            <v>0</v>
          </cell>
          <cell r="AY108" t="str">
            <v/>
          </cell>
          <cell r="AZ108" t="str">
            <v/>
          </cell>
          <cell r="BA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 t="e">
            <v>#N/A</v>
          </cell>
        </row>
        <row r="109">
          <cell r="D109">
            <v>29</v>
          </cell>
          <cell r="E109">
            <v>7709</v>
          </cell>
          <cell r="F109" t="str">
            <v>宮木　琢臣</v>
          </cell>
          <cell r="G109">
            <v>3</v>
          </cell>
          <cell r="H109" t="str">
            <v>庄西</v>
          </cell>
          <cell r="I109">
            <v>29</v>
          </cell>
          <cell r="J109" t="str">
            <v>a</v>
          </cell>
          <cell r="L109" t="str">
            <v>棄権</v>
          </cell>
          <cell r="N109" t="str">
            <v/>
          </cell>
          <cell r="O109">
            <v>0</v>
          </cell>
          <cell r="Q109">
            <v>22</v>
          </cell>
          <cell r="R109">
            <v>0</v>
          </cell>
          <cell r="AW109">
            <v>0</v>
          </cell>
          <cell r="AY109" t="str">
            <v/>
          </cell>
          <cell r="AZ109" t="str">
            <v/>
          </cell>
          <cell r="BA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 t="e">
            <v>#N/A</v>
          </cell>
        </row>
        <row r="110">
          <cell r="D110">
            <v>21</v>
          </cell>
          <cell r="E110">
            <v>8009</v>
          </cell>
          <cell r="F110" t="str">
            <v>岡　  翔馬</v>
          </cell>
          <cell r="G110">
            <v>2</v>
          </cell>
          <cell r="H110" t="str">
            <v>庄川</v>
          </cell>
          <cell r="I110">
            <v>21</v>
          </cell>
          <cell r="J110">
            <v>45519</v>
          </cell>
          <cell r="L110" t="str">
            <v>４′５５″１９</v>
          </cell>
          <cell r="N110" t="str">
            <v/>
          </cell>
          <cell r="O110">
            <v>0</v>
          </cell>
          <cell r="Q110">
            <v>23</v>
          </cell>
          <cell r="R110">
            <v>0</v>
          </cell>
          <cell r="AW110">
            <v>3</v>
          </cell>
          <cell r="AX110">
            <v>8219</v>
          </cell>
          <cell r="AY110" t="str">
            <v>酒井　拓海</v>
          </cell>
          <cell r="AZ110">
            <v>3</v>
          </cell>
          <cell r="BA110" t="str">
            <v>城端</v>
          </cell>
          <cell r="BB110">
            <v>3</v>
          </cell>
          <cell r="BC110">
            <v>533</v>
          </cell>
          <cell r="BD110">
            <v>0</v>
          </cell>
          <cell r="BE110" t="str">
            <v>５ｍ３３</v>
          </cell>
          <cell r="BF110" t="str">
            <v>( 0.0)</v>
          </cell>
          <cell r="BG110" t="str">
            <v/>
          </cell>
          <cell r="BH110">
            <v>0</v>
          </cell>
          <cell r="BI110">
            <v>1</v>
          </cell>
          <cell r="BJ110">
            <v>0</v>
          </cell>
        </row>
        <row r="111">
          <cell r="D111">
            <v>26</v>
          </cell>
          <cell r="E111">
            <v>7211</v>
          </cell>
          <cell r="F111" t="str">
            <v>深田　尚貴</v>
          </cell>
          <cell r="G111">
            <v>2</v>
          </cell>
          <cell r="H111" t="str">
            <v>蟹谷</v>
          </cell>
          <cell r="I111">
            <v>26</v>
          </cell>
          <cell r="J111">
            <v>50321</v>
          </cell>
          <cell r="L111" t="str">
            <v>５′０３″２１</v>
          </cell>
          <cell r="N111" t="str">
            <v/>
          </cell>
          <cell r="O111">
            <v>0</v>
          </cell>
          <cell r="Q111">
            <v>24</v>
          </cell>
          <cell r="R111">
            <v>0</v>
          </cell>
          <cell r="AW111">
            <v>21</v>
          </cell>
          <cell r="AX111">
            <v>7005</v>
          </cell>
          <cell r="AY111" t="str">
            <v>宮田　昂汰</v>
          </cell>
          <cell r="AZ111">
            <v>3</v>
          </cell>
          <cell r="BA111" t="str">
            <v>大谷</v>
          </cell>
          <cell r="BB111">
            <v>21</v>
          </cell>
          <cell r="BC111">
            <v>420</v>
          </cell>
          <cell r="BD111">
            <v>-0.3</v>
          </cell>
          <cell r="BE111" t="str">
            <v>４ｍ２０</v>
          </cell>
          <cell r="BF111" t="str">
            <v>(-0.3)</v>
          </cell>
          <cell r="BG111" t="str">
            <v/>
          </cell>
          <cell r="BH111">
            <v>0</v>
          </cell>
          <cell r="BI111">
            <v>2</v>
          </cell>
          <cell r="BJ111">
            <v>0</v>
          </cell>
        </row>
        <row r="112">
          <cell r="D112">
            <v>19</v>
          </cell>
          <cell r="E112">
            <v>7406</v>
          </cell>
          <cell r="F112" t="str">
            <v>小野　拓夢</v>
          </cell>
          <cell r="G112">
            <v>2</v>
          </cell>
          <cell r="H112" t="str">
            <v>吉江</v>
          </cell>
          <cell r="I112">
            <v>19</v>
          </cell>
          <cell r="J112">
            <v>45213</v>
          </cell>
          <cell r="L112" t="str">
            <v>４′５２″１３</v>
          </cell>
          <cell r="M112" t="str">
            <v/>
          </cell>
          <cell r="N112" t="str">
            <v/>
          </cell>
          <cell r="O112">
            <v>0</v>
          </cell>
          <cell r="Q112">
            <v>25</v>
          </cell>
          <cell r="R112">
            <v>0</v>
          </cell>
          <cell r="AW112">
            <v>24</v>
          </cell>
          <cell r="AX112">
            <v>8605</v>
          </cell>
          <cell r="AY112" t="str">
            <v>開澤　啓太</v>
          </cell>
          <cell r="AZ112">
            <v>3</v>
          </cell>
          <cell r="BA112" t="str">
            <v>井口</v>
          </cell>
          <cell r="BB112">
            <v>24</v>
          </cell>
          <cell r="BC112">
            <v>384</v>
          </cell>
          <cell r="BD112">
            <v>-0.5</v>
          </cell>
          <cell r="BE112" t="str">
            <v>３ｍ８４</v>
          </cell>
          <cell r="BF112" t="str">
            <v>(-0.5)</v>
          </cell>
          <cell r="BG112" t="str">
            <v/>
          </cell>
          <cell r="BH112">
            <v>0</v>
          </cell>
          <cell r="BI112">
            <v>3</v>
          </cell>
          <cell r="BJ112">
            <v>0</v>
          </cell>
        </row>
        <row r="113">
          <cell r="D113">
            <v>30</v>
          </cell>
          <cell r="E113">
            <v>7816</v>
          </cell>
          <cell r="F113" t="str">
            <v>原本　武尊</v>
          </cell>
          <cell r="G113">
            <v>2</v>
          </cell>
          <cell r="H113" t="str">
            <v>般若</v>
          </cell>
          <cell r="I113">
            <v>30</v>
          </cell>
          <cell r="J113" t="str">
            <v>a</v>
          </cell>
          <cell r="L113" t="str">
            <v>棄権</v>
          </cell>
          <cell r="N113" t="str">
            <v/>
          </cell>
          <cell r="O113">
            <v>0</v>
          </cell>
          <cell r="Q113">
            <v>26</v>
          </cell>
          <cell r="R113">
            <v>0</v>
          </cell>
          <cell r="AW113">
            <v>23</v>
          </cell>
          <cell r="AX113">
            <v>8015</v>
          </cell>
          <cell r="AY113" t="str">
            <v>寺島　佑貴</v>
          </cell>
          <cell r="AZ113">
            <v>3</v>
          </cell>
          <cell r="BA113" t="str">
            <v>庄川</v>
          </cell>
          <cell r="BB113">
            <v>23</v>
          </cell>
          <cell r="BC113">
            <v>391</v>
          </cell>
          <cell r="BD113">
            <v>-1.1</v>
          </cell>
          <cell r="BE113" t="str">
            <v>３ｍ９１</v>
          </cell>
          <cell r="BF113" t="str">
            <v>(-1.1)</v>
          </cell>
          <cell r="BG113" t="str">
            <v/>
          </cell>
          <cell r="BH113">
            <v>0</v>
          </cell>
          <cell r="BI113">
            <v>4</v>
          </cell>
          <cell r="BJ113">
            <v>0</v>
          </cell>
        </row>
        <row r="114">
          <cell r="D114">
            <v>6</v>
          </cell>
          <cell r="E114">
            <v>7619</v>
          </cell>
          <cell r="F114" t="str">
            <v>吉田　舜基</v>
          </cell>
          <cell r="G114">
            <v>2</v>
          </cell>
          <cell r="H114" t="str">
            <v>出町</v>
          </cell>
          <cell r="I114">
            <v>6</v>
          </cell>
          <cell r="J114">
            <v>43229</v>
          </cell>
          <cell r="L114" t="str">
            <v>４′３２″２９</v>
          </cell>
          <cell r="N114" t="str">
            <v/>
          </cell>
          <cell r="O114">
            <v>0</v>
          </cell>
          <cell r="Q114">
            <v>27</v>
          </cell>
          <cell r="R114">
            <v>0</v>
          </cell>
          <cell r="AW114">
            <v>26</v>
          </cell>
          <cell r="AX114">
            <v>7214</v>
          </cell>
          <cell r="AY114" t="str">
            <v>浦下　陸</v>
          </cell>
          <cell r="AZ114">
            <v>3</v>
          </cell>
          <cell r="BA114" t="str">
            <v>蟹谷</v>
          </cell>
          <cell r="BB114">
            <v>26</v>
          </cell>
          <cell r="BC114">
            <v>350</v>
          </cell>
          <cell r="BD114">
            <v>-0.8</v>
          </cell>
          <cell r="BE114" t="str">
            <v>３ｍ５０</v>
          </cell>
          <cell r="BF114" t="str">
            <v>(-0.8)</v>
          </cell>
          <cell r="BG114" t="str">
            <v/>
          </cell>
          <cell r="BH114">
            <v>0</v>
          </cell>
          <cell r="BI114">
            <v>5</v>
          </cell>
          <cell r="BJ114">
            <v>0</v>
          </cell>
        </row>
        <row r="115">
          <cell r="D115">
            <v>9</v>
          </cell>
          <cell r="E115">
            <v>7931</v>
          </cell>
          <cell r="F115" t="str">
            <v>野口　翔吾</v>
          </cell>
          <cell r="G115">
            <v>3</v>
          </cell>
          <cell r="H115" t="str">
            <v>井波</v>
          </cell>
          <cell r="I115">
            <v>9</v>
          </cell>
          <cell r="J115">
            <v>43981</v>
          </cell>
          <cell r="L115" t="str">
            <v>４′３９″８１</v>
          </cell>
          <cell r="N115" t="str">
            <v/>
          </cell>
          <cell r="O115">
            <v>0</v>
          </cell>
          <cell r="Q115">
            <v>28</v>
          </cell>
          <cell r="R115">
            <v>0</v>
          </cell>
          <cell r="AW115">
            <v>16</v>
          </cell>
          <cell r="AX115">
            <v>8315</v>
          </cell>
          <cell r="AY115" t="str">
            <v>荒井　悠人</v>
          </cell>
          <cell r="AZ115">
            <v>3</v>
          </cell>
          <cell r="BA115" t="str">
            <v>平</v>
          </cell>
          <cell r="BB115">
            <v>16</v>
          </cell>
          <cell r="BC115">
            <v>442</v>
          </cell>
          <cell r="BD115">
            <v>-1.5</v>
          </cell>
          <cell r="BE115" t="str">
            <v>４ｍ４２</v>
          </cell>
          <cell r="BF115" t="str">
            <v>(-1.5)</v>
          </cell>
          <cell r="BG115" t="str">
            <v/>
          </cell>
          <cell r="BH115">
            <v>0</v>
          </cell>
          <cell r="BI115">
            <v>6</v>
          </cell>
          <cell r="BJ115">
            <v>0</v>
          </cell>
        </row>
        <row r="116">
          <cell r="D116">
            <v>23</v>
          </cell>
          <cell r="E116">
            <v>7323</v>
          </cell>
          <cell r="F116" t="str">
            <v>定村　墾</v>
          </cell>
          <cell r="G116">
            <v>2</v>
          </cell>
          <cell r="H116" t="str">
            <v>福光</v>
          </cell>
          <cell r="I116">
            <v>23</v>
          </cell>
          <cell r="J116">
            <v>45949</v>
          </cell>
          <cell r="L116" t="str">
            <v>４′５９″４９</v>
          </cell>
          <cell r="N116" t="str">
            <v/>
          </cell>
          <cell r="O116">
            <v>0</v>
          </cell>
          <cell r="Q116">
            <v>29</v>
          </cell>
          <cell r="R116">
            <v>0</v>
          </cell>
          <cell r="AW116">
            <v>25</v>
          </cell>
          <cell r="AX116">
            <v>7810</v>
          </cell>
          <cell r="AY116" t="str">
            <v>水田　健斗</v>
          </cell>
          <cell r="AZ116">
            <v>3</v>
          </cell>
          <cell r="BA116" t="str">
            <v>般若</v>
          </cell>
          <cell r="BB116">
            <v>25</v>
          </cell>
          <cell r="BC116">
            <v>379</v>
          </cell>
          <cell r="BD116">
            <v>-1.7</v>
          </cell>
          <cell r="BE116" t="str">
            <v>３ｍ７９</v>
          </cell>
          <cell r="BF116" t="str">
            <v>(-1.7)</v>
          </cell>
          <cell r="BG116" t="str">
            <v/>
          </cell>
          <cell r="BH116">
            <v>0</v>
          </cell>
          <cell r="BI116">
            <v>7</v>
          </cell>
          <cell r="BJ116">
            <v>0</v>
          </cell>
        </row>
        <row r="117">
          <cell r="D117">
            <v>31</v>
          </cell>
          <cell r="E117">
            <v>8314</v>
          </cell>
          <cell r="F117" t="str">
            <v>甫天　洸介</v>
          </cell>
          <cell r="G117">
            <v>2</v>
          </cell>
          <cell r="H117" t="str">
            <v>平</v>
          </cell>
          <cell r="I117">
            <v>31</v>
          </cell>
          <cell r="J117" t="str">
            <v>a</v>
          </cell>
          <cell r="L117" t="str">
            <v>棄権</v>
          </cell>
          <cell r="N117" t="str">
            <v/>
          </cell>
          <cell r="O117">
            <v>0</v>
          </cell>
          <cell r="Q117">
            <v>30</v>
          </cell>
          <cell r="R117">
            <v>0</v>
          </cell>
          <cell r="AW117">
            <v>28</v>
          </cell>
          <cell r="AX117">
            <v>7713</v>
          </cell>
          <cell r="AY117" t="str">
            <v>境　　龍星</v>
          </cell>
          <cell r="AZ117">
            <v>2</v>
          </cell>
          <cell r="BA117" t="str">
            <v>庄西</v>
          </cell>
          <cell r="BB117">
            <v>28</v>
          </cell>
          <cell r="BC117" t="str">
            <v>d</v>
          </cell>
          <cell r="BE117" t="str">
            <v>記録なし</v>
          </cell>
          <cell r="BF117" t="str">
            <v/>
          </cell>
          <cell r="BG117" t="str">
            <v/>
          </cell>
          <cell r="BH117">
            <v>0</v>
          </cell>
          <cell r="BI117">
            <v>8</v>
          </cell>
          <cell r="BJ117">
            <v>0</v>
          </cell>
        </row>
        <row r="118">
          <cell r="D118">
            <v>25</v>
          </cell>
          <cell r="E118">
            <v>8608</v>
          </cell>
          <cell r="F118" t="str">
            <v>高田　将志</v>
          </cell>
          <cell r="G118">
            <v>2</v>
          </cell>
          <cell r="H118" t="str">
            <v>井口</v>
          </cell>
          <cell r="I118">
            <v>25</v>
          </cell>
          <cell r="J118">
            <v>50169</v>
          </cell>
          <cell r="L118" t="str">
            <v>５′０１″６９</v>
          </cell>
          <cell r="N118" t="str">
            <v/>
          </cell>
          <cell r="O118">
            <v>0</v>
          </cell>
          <cell r="Q118">
            <v>31</v>
          </cell>
          <cell r="R118">
            <v>0</v>
          </cell>
          <cell r="AW118">
            <v>18</v>
          </cell>
          <cell r="AX118">
            <v>7114</v>
          </cell>
          <cell r="AY118" t="str">
            <v>村本　康輝</v>
          </cell>
          <cell r="AZ118">
            <v>2</v>
          </cell>
          <cell r="BA118" t="str">
            <v>津沢</v>
          </cell>
          <cell r="BB118">
            <v>18</v>
          </cell>
          <cell r="BC118">
            <v>434</v>
          </cell>
          <cell r="BD118">
            <v>-0.1</v>
          </cell>
          <cell r="BE118" t="str">
            <v>４ｍ３４</v>
          </cell>
          <cell r="BF118" t="str">
            <v>(-0.1)</v>
          </cell>
          <cell r="BG118" t="str">
            <v/>
          </cell>
          <cell r="BH118">
            <v>0</v>
          </cell>
          <cell r="BI118">
            <v>9</v>
          </cell>
          <cell r="BJ118">
            <v>0</v>
          </cell>
        </row>
        <row r="119">
          <cell r="D119">
            <v>0</v>
          </cell>
          <cell r="F119" t="str">
            <v/>
          </cell>
          <cell r="G119" t="str">
            <v/>
          </cell>
          <cell r="H119" t="str">
            <v/>
          </cell>
          <cell r="L119" t="str">
            <v/>
          </cell>
          <cell r="N119" t="str">
            <v/>
          </cell>
          <cell r="O119" t="str">
            <v/>
          </cell>
          <cell r="Q119" t="str">
            <v/>
          </cell>
          <cell r="R119" t="e">
            <v>#N/A</v>
          </cell>
          <cell r="AW119">
            <v>8</v>
          </cell>
          <cell r="AX119">
            <v>7305</v>
          </cell>
          <cell r="AY119" t="str">
            <v>中山　祥太</v>
          </cell>
          <cell r="AZ119">
            <v>3</v>
          </cell>
          <cell r="BA119" t="str">
            <v>福光</v>
          </cell>
          <cell r="BB119">
            <v>8</v>
          </cell>
          <cell r="BC119">
            <v>493</v>
          </cell>
          <cell r="BD119">
            <v>0</v>
          </cell>
          <cell r="BE119" t="str">
            <v>４ｍ９３</v>
          </cell>
          <cell r="BF119" t="str">
            <v>( 0.0)</v>
          </cell>
          <cell r="BG119" t="str">
            <v/>
          </cell>
          <cell r="BH119">
            <v>0</v>
          </cell>
          <cell r="BI119">
            <v>10</v>
          </cell>
          <cell r="BJ119">
            <v>0</v>
          </cell>
        </row>
        <row r="120">
          <cell r="D120">
            <v>0</v>
          </cell>
          <cell r="F120" t="str">
            <v/>
          </cell>
          <cell r="G120" t="str">
            <v/>
          </cell>
          <cell r="H120" t="str">
            <v/>
          </cell>
          <cell r="L120" t="str">
            <v/>
          </cell>
          <cell r="N120" t="str">
            <v/>
          </cell>
          <cell r="O120" t="str">
            <v/>
          </cell>
          <cell r="Q120" t="str">
            <v/>
          </cell>
          <cell r="R120" t="e">
            <v>#N/A</v>
          </cell>
          <cell r="AW120">
            <v>13</v>
          </cell>
          <cell r="AX120">
            <v>7620</v>
          </cell>
          <cell r="AY120" t="str">
            <v>米倉　由貴</v>
          </cell>
          <cell r="AZ120">
            <v>2</v>
          </cell>
          <cell r="BA120" t="str">
            <v>出町</v>
          </cell>
          <cell r="BB120">
            <v>13</v>
          </cell>
          <cell r="BC120">
            <v>463</v>
          </cell>
          <cell r="BD120">
            <v>-1.5</v>
          </cell>
          <cell r="BE120" t="str">
            <v>４ｍ６３</v>
          </cell>
          <cell r="BF120" t="str">
            <v>(-1.5)</v>
          </cell>
          <cell r="BG120" t="str">
            <v/>
          </cell>
          <cell r="BH120">
            <v>0</v>
          </cell>
          <cell r="BI120">
            <v>11</v>
          </cell>
          <cell r="BJ120">
            <v>0</v>
          </cell>
        </row>
        <row r="121">
          <cell r="D121">
            <v>0</v>
          </cell>
          <cell r="F121" t="str">
            <v/>
          </cell>
          <cell r="G121" t="str">
            <v/>
          </cell>
          <cell r="H121" t="str">
            <v/>
          </cell>
          <cell r="L121" t="str">
            <v/>
          </cell>
          <cell r="N121" t="str">
            <v/>
          </cell>
          <cell r="O121" t="str">
            <v/>
          </cell>
          <cell r="Q121" t="str">
            <v/>
          </cell>
          <cell r="R121" t="e">
            <v>#N/A</v>
          </cell>
          <cell r="AW121">
            <v>15</v>
          </cell>
          <cell r="AX121">
            <v>8503</v>
          </cell>
          <cell r="AY121" t="str">
            <v>中嶋　泰治</v>
          </cell>
          <cell r="AZ121">
            <v>3</v>
          </cell>
          <cell r="BA121" t="str">
            <v>福野</v>
          </cell>
          <cell r="BB121">
            <v>15</v>
          </cell>
          <cell r="BC121">
            <v>445</v>
          </cell>
          <cell r="BD121">
            <v>-0.7</v>
          </cell>
          <cell r="BE121" t="str">
            <v>４ｍ４５</v>
          </cell>
          <cell r="BF121" t="str">
            <v>(-0.7)</v>
          </cell>
          <cell r="BG121" t="str">
            <v/>
          </cell>
          <cell r="BH121">
            <v>0</v>
          </cell>
          <cell r="BI121">
            <v>12</v>
          </cell>
          <cell r="BJ121">
            <v>0</v>
          </cell>
        </row>
        <row r="122">
          <cell r="D122">
            <v>0</v>
          </cell>
          <cell r="F122" t="str">
            <v/>
          </cell>
          <cell r="G122" t="str">
            <v/>
          </cell>
          <cell r="H122" t="str">
            <v/>
          </cell>
          <cell r="L122" t="str">
            <v/>
          </cell>
          <cell r="N122" t="str">
            <v/>
          </cell>
          <cell r="O122" t="str">
            <v/>
          </cell>
          <cell r="Q122" t="str">
            <v/>
          </cell>
          <cell r="R122" t="e">
            <v>#N/A</v>
          </cell>
          <cell r="AW122">
            <v>11</v>
          </cell>
          <cell r="AX122">
            <v>6833</v>
          </cell>
          <cell r="AY122" t="str">
            <v>福塚　迅人</v>
          </cell>
          <cell r="AZ122">
            <v>3</v>
          </cell>
          <cell r="BA122" t="str">
            <v>石動</v>
          </cell>
          <cell r="BB122">
            <v>11</v>
          </cell>
          <cell r="BC122">
            <v>478</v>
          </cell>
          <cell r="BD122">
            <v>-1.6</v>
          </cell>
          <cell r="BE122" t="str">
            <v>４ｍ７８</v>
          </cell>
          <cell r="BF122" t="str">
            <v>(-1.6)</v>
          </cell>
          <cell r="BG122" t="str">
            <v/>
          </cell>
          <cell r="BH122">
            <v>0</v>
          </cell>
          <cell r="BI122">
            <v>13</v>
          </cell>
          <cell r="BJ122">
            <v>0</v>
          </cell>
        </row>
        <row r="123">
          <cell r="D123">
            <v>0</v>
          </cell>
          <cell r="F123" t="str">
            <v/>
          </cell>
          <cell r="G123" t="str">
            <v/>
          </cell>
          <cell r="H123" t="str">
            <v/>
          </cell>
          <cell r="L123" t="str">
            <v/>
          </cell>
          <cell r="N123" t="str">
            <v/>
          </cell>
          <cell r="O123" t="str">
            <v/>
          </cell>
          <cell r="Q123" t="str">
            <v/>
          </cell>
          <cell r="R123" t="e">
            <v>#N/A</v>
          </cell>
          <cell r="AW123">
            <v>29</v>
          </cell>
          <cell r="AX123">
            <v>7421</v>
          </cell>
          <cell r="AY123" t="str">
            <v>中川　颯人</v>
          </cell>
          <cell r="AZ123">
            <v>2</v>
          </cell>
          <cell r="BA123" t="str">
            <v>吉江</v>
          </cell>
          <cell r="BB123">
            <v>29</v>
          </cell>
          <cell r="BC123" t="str">
            <v>d</v>
          </cell>
          <cell r="BE123" t="str">
            <v>記録なし</v>
          </cell>
          <cell r="BF123" t="str">
            <v/>
          </cell>
          <cell r="BG123" t="str">
            <v/>
          </cell>
          <cell r="BH123">
            <v>0</v>
          </cell>
          <cell r="BI123">
            <v>14</v>
          </cell>
          <cell r="BJ123">
            <v>0</v>
          </cell>
        </row>
        <row r="124">
          <cell r="D124">
            <v>0</v>
          </cell>
          <cell r="F124" t="str">
            <v/>
          </cell>
          <cell r="G124" t="str">
            <v/>
          </cell>
          <cell r="H124" t="str">
            <v/>
          </cell>
          <cell r="L124" t="str">
            <v/>
          </cell>
          <cell r="N124" t="str">
            <v/>
          </cell>
          <cell r="O124" t="str">
            <v/>
          </cell>
          <cell r="Q124" t="str">
            <v/>
          </cell>
          <cell r="R124" t="e">
            <v>#N/A</v>
          </cell>
          <cell r="AW124">
            <v>5</v>
          </cell>
          <cell r="AX124">
            <v>7932</v>
          </cell>
          <cell r="AY124" t="str">
            <v>高畑　喬太</v>
          </cell>
          <cell r="AZ124">
            <v>3</v>
          </cell>
          <cell r="BA124" t="str">
            <v>井波</v>
          </cell>
          <cell r="BB124">
            <v>5</v>
          </cell>
          <cell r="BC124">
            <v>524</v>
          </cell>
          <cell r="BD124">
            <v>0</v>
          </cell>
          <cell r="BE124" t="str">
            <v>５ｍ２４</v>
          </cell>
          <cell r="BF124" t="str">
            <v>( 0.0)</v>
          </cell>
          <cell r="BG124" t="str">
            <v/>
          </cell>
          <cell r="BH124">
            <v>0</v>
          </cell>
          <cell r="BI124">
            <v>15</v>
          </cell>
          <cell r="BJ124">
            <v>0</v>
          </cell>
        </row>
        <row r="125">
          <cell r="D125">
            <v>0</v>
          </cell>
          <cell r="F125" t="str">
            <v/>
          </cell>
          <cell r="G125" t="str">
            <v/>
          </cell>
          <cell r="H125" t="str">
            <v/>
          </cell>
          <cell r="L125" t="str">
            <v/>
          </cell>
          <cell r="N125" t="str">
            <v/>
          </cell>
          <cell r="O125" t="str">
            <v/>
          </cell>
          <cell r="Q125" t="str">
            <v/>
          </cell>
          <cell r="R125" t="e">
            <v>#N/A</v>
          </cell>
          <cell r="AW125">
            <v>19</v>
          </cell>
          <cell r="AX125">
            <v>8108</v>
          </cell>
          <cell r="AY125" t="str">
            <v>野原　康佑</v>
          </cell>
          <cell r="AZ125">
            <v>3</v>
          </cell>
          <cell r="BA125" t="str">
            <v>利賀</v>
          </cell>
          <cell r="BB125">
            <v>19</v>
          </cell>
          <cell r="BC125">
            <v>434</v>
          </cell>
          <cell r="BD125">
            <v>-0.6</v>
          </cell>
          <cell r="BE125" t="str">
            <v>４ｍ３４</v>
          </cell>
          <cell r="BF125" t="str">
            <v>(-0.6)</v>
          </cell>
          <cell r="BG125" t="str">
            <v/>
          </cell>
          <cell r="BH125">
            <v>0</v>
          </cell>
          <cell r="BI125">
            <v>16</v>
          </cell>
          <cell r="BJ125">
            <v>0</v>
          </cell>
        </row>
        <row r="126">
          <cell r="D126">
            <v>23</v>
          </cell>
          <cell r="E126">
            <v>7022</v>
          </cell>
          <cell r="F126" t="str">
            <v>宮田　響</v>
          </cell>
          <cell r="G126">
            <v>2</v>
          </cell>
          <cell r="H126" t="str">
            <v>大谷</v>
          </cell>
          <cell r="I126">
            <v>23</v>
          </cell>
          <cell r="J126">
            <v>110731</v>
          </cell>
          <cell r="L126" t="str">
            <v>１１′０７″３１</v>
          </cell>
          <cell r="N126" t="str">
            <v/>
          </cell>
          <cell r="O126">
            <v>0</v>
          </cell>
          <cell r="Q126">
            <v>1</v>
          </cell>
          <cell r="R126">
            <v>0</v>
          </cell>
          <cell r="AW126">
            <v>7</v>
          </cell>
          <cell r="AX126">
            <v>8217</v>
          </cell>
          <cell r="AY126" t="str">
            <v>岩崎　秦治</v>
          </cell>
          <cell r="AZ126">
            <v>3</v>
          </cell>
          <cell r="BA126" t="str">
            <v>城端</v>
          </cell>
          <cell r="BB126">
            <v>7</v>
          </cell>
          <cell r="BC126">
            <v>511</v>
          </cell>
          <cell r="BD126">
            <v>0</v>
          </cell>
          <cell r="BE126" t="str">
            <v>５ｍ１１</v>
          </cell>
          <cell r="BF126" t="str">
            <v>( 0.0)</v>
          </cell>
          <cell r="BG126" t="str">
            <v/>
          </cell>
          <cell r="BH126">
            <v>0</v>
          </cell>
          <cell r="BI126">
            <v>17</v>
          </cell>
          <cell r="BJ126">
            <v>0</v>
          </cell>
        </row>
        <row r="127">
          <cell r="D127">
            <v>12</v>
          </cell>
          <cell r="E127">
            <v>8019</v>
          </cell>
          <cell r="F127" t="str">
            <v>加藤　洸樹</v>
          </cell>
          <cell r="G127">
            <v>3</v>
          </cell>
          <cell r="H127" t="str">
            <v>庄川</v>
          </cell>
          <cell r="I127">
            <v>12</v>
          </cell>
          <cell r="J127">
            <v>102721</v>
          </cell>
          <cell r="L127" t="str">
            <v>１０′２７″２１</v>
          </cell>
          <cell r="N127" t="str">
            <v/>
          </cell>
          <cell r="O127">
            <v>0</v>
          </cell>
          <cell r="Q127">
            <v>2</v>
          </cell>
          <cell r="R127">
            <v>0</v>
          </cell>
          <cell r="AW127">
            <v>14</v>
          </cell>
          <cell r="AX127">
            <v>7010</v>
          </cell>
          <cell r="AY127" t="str">
            <v>中村　力人</v>
          </cell>
          <cell r="AZ127">
            <v>3</v>
          </cell>
          <cell r="BA127" t="str">
            <v>大谷</v>
          </cell>
          <cell r="BB127">
            <v>14</v>
          </cell>
          <cell r="BC127">
            <v>461</v>
          </cell>
          <cell r="BD127">
            <v>-0.7</v>
          </cell>
          <cell r="BE127" t="str">
            <v>４ｍ６１</v>
          </cell>
          <cell r="BF127" t="str">
            <v>(-0.7)</v>
          </cell>
          <cell r="BG127" t="str">
            <v/>
          </cell>
          <cell r="BH127">
            <v>0</v>
          </cell>
          <cell r="BI127">
            <v>18</v>
          </cell>
          <cell r="BJ127">
            <v>0</v>
          </cell>
        </row>
        <row r="128">
          <cell r="D128">
            <v>5</v>
          </cell>
          <cell r="E128">
            <v>8101</v>
          </cell>
          <cell r="F128" t="str">
            <v>堂口　琉</v>
          </cell>
          <cell r="G128">
            <v>2</v>
          </cell>
          <cell r="H128" t="str">
            <v>利賀</v>
          </cell>
          <cell r="I128">
            <v>5</v>
          </cell>
          <cell r="J128">
            <v>94934</v>
          </cell>
          <cell r="L128" t="str">
            <v>９′４９″３４</v>
          </cell>
          <cell r="N128" t="str">
            <v/>
          </cell>
          <cell r="O128">
            <v>0</v>
          </cell>
          <cell r="Q128">
            <v>3</v>
          </cell>
          <cell r="R128">
            <v>0</v>
          </cell>
          <cell r="AW128">
            <v>10</v>
          </cell>
          <cell r="AX128">
            <v>8602</v>
          </cell>
          <cell r="AY128" t="str">
            <v>今井　智大</v>
          </cell>
          <cell r="AZ128">
            <v>3</v>
          </cell>
          <cell r="BA128" t="str">
            <v>井口</v>
          </cell>
          <cell r="BB128">
            <v>10</v>
          </cell>
          <cell r="BC128">
            <v>481</v>
          </cell>
          <cell r="BD128">
            <v>-0.4</v>
          </cell>
          <cell r="BE128" t="str">
            <v>４ｍ８１</v>
          </cell>
          <cell r="BF128" t="str">
            <v>(-0.4)</v>
          </cell>
          <cell r="BG128" t="str">
            <v/>
          </cell>
          <cell r="BH128">
            <v>0</v>
          </cell>
          <cell r="BI128">
            <v>19</v>
          </cell>
          <cell r="BJ128">
            <v>0</v>
          </cell>
        </row>
        <row r="129">
          <cell r="D129">
            <v>6</v>
          </cell>
          <cell r="E129">
            <v>8224</v>
          </cell>
          <cell r="F129" t="str">
            <v>山田　憲満</v>
          </cell>
          <cell r="G129">
            <v>3</v>
          </cell>
          <cell r="H129" t="str">
            <v>城端</v>
          </cell>
          <cell r="I129">
            <v>6</v>
          </cell>
          <cell r="J129">
            <v>95405</v>
          </cell>
          <cell r="L129" t="str">
            <v>９′５４″０５</v>
          </cell>
          <cell r="N129" t="str">
            <v/>
          </cell>
          <cell r="O129">
            <v>0</v>
          </cell>
          <cell r="Q129">
            <v>4</v>
          </cell>
          <cell r="R129">
            <v>0</v>
          </cell>
          <cell r="AW129">
            <v>20</v>
          </cell>
          <cell r="AX129">
            <v>8016</v>
          </cell>
          <cell r="AY129" t="str">
            <v>太田　昂一</v>
          </cell>
          <cell r="AZ129">
            <v>3</v>
          </cell>
          <cell r="BA129" t="str">
            <v>庄川</v>
          </cell>
          <cell r="BB129">
            <v>20</v>
          </cell>
          <cell r="BC129">
            <v>426</v>
          </cell>
          <cell r="BD129">
            <v>-0.8</v>
          </cell>
          <cell r="BE129" t="str">
            <v>４ｍ２６</v>
          </cell>
          <cell r="BF129" t="str">
            <v>(-0.8)</v>
          </cell>
          <cell r="BG129" t="str">
            <v/>
          </cell>
          <cell r="BH129">
            <v>0</v>
          </cell>
          <cell r="BI129">
            <v>20</v>
          </cell>
          <cell r="BJ129">
            <v>0</v>
          </cell>
        </row>
        <row r="130">
          <cell r="D130">
            <v>1</v>
          </cell>
          <cell r="E130">
            <v>7701</v>
          </cell>
          <cell r="F130" t="str">
            <v>竹部　弘輝</v>
          </cell>
          <cell r="G130">
            <v>3</v>
          </cell>
          <cell r="H130" t="str">
            <v>庄西</v>
          </cell>
          <cell r="I130">
            <v>1</v>
          </cell>
          <cell r="J130">
            <v>92418</v>
          </cell>
          <cell r="L130" t="str">
            <v>９′２４″１８</v>
          </cell>
          <cell r="N130" t="str">
            <v/>
          </cell>
          <cell r="O130">
            <v>0</v>
          </cell>
          <cell r="Q130">
            <v>5</v>
          </cell>
          <cell r="R130">
            <v>0</v>
          </cell>
          <cell r="AW130">
            <v>4</v>
          </cell>
          <cell r="AX130">
            <v>7221</v>
          </cell>
          <cell r="AY130" t="str">
            <v>西野　剛史</v>
          </cell>
          <cell r="AZ130">
            <v>3</v>
          </cell>
          <cell r="BA130" t="str">
            <v>蟹谷</v>
          </cell>
          <cell r="BB130">
            <v>4</v>
          </cell>
          <cell r="BC130">
            <v>529</v>
          </cell>
          <cell r="BD130">
            <v>0</v>
          </cell>
          <cell r="BE130" t="str">
            <v>５ｍ２９</v>
          </cell>
          <cell r="BF130" t="str">
            <v>( 0.0)</v>
          </cell>
          <cell r="BG130" t="str">
            <v/>
          </cell>
          <cell r="BH130">
            <v>0</v>
          </cell>
          <cell r="BI130">
            <v>21</v>
          </cell>
          <cell r="BJ130">
            <v>0</v>
          </cell>
        </row>
        <row r="131">
          <cell r="D131">
            <v>2</v>
          </cell>
          <cell r="E131">
            <v>7606</v>
          </cell>
          <cell r="F131" t="str">
            <v>中田　圭祐</v>
          </cell>
          <cell r="G131">
            <v>3</v>
          </cell>
          <cell r="H131" t="str">
            <v>出町</v>
          </cell>
          <cell r="I131">
            <v>2</v>
          </cell>
          <cell r="J131">
            <v>93274</v>
          </cell>
          <cell r="L131" t="str">
            <v>９′３２″７４</v>
          </cell>
          <cell r="N131" t="str">
            <v/>
          </cell>
          <cell r="O131">
            <v>0</v>
          </cell>
          <cell r="Q131">
            <v>6</v>
          </cell>
          <cell r="R131">
            <v>0</v>
          </cell>
          <cell r="AW131">
            <v>17</v>
          </cell>
          <cell r="AX131">
            <v>8320</v>
          </cell>
          <cell r="AY131" t="str">
            <v>横井　泰生</v>
          </cell>
          <cell r="AZ131">
            <v>3</v>
          </cell>
          <cell r="BA131" t="str">
            <v>平</v>
          </cell>
          <cell r="BB131">
            <v>17</v>
          </cell>
          <cell r="BC131">
            <v>441</v>
          </cell>
          <cell r="BD131">
            <v>-0.5</v>
          </cell>
          <cell r="BE131" t="str">
            <v>４ｍ４１</v>
          </cell>
          <cell r="BF131" t="str">
            <v>(-0.5)</v>
          </cell>
          <cell r="BG131" t="str">
            <v/>
          </cell>
          <cell r="BH131">
            <v>0</v>
          </cell>
          <cell r="BI131">
            <v>22</v>
          </cell>
          <cell r="BJ131">
            <v>0</v>
          </cell>
        </row>
        <row r="132">
          <cell r="D132">
            <v>7</v>
          </cell>
          <cell r="E132">
            <v>8222</v>
          </cell>
          <cell r="F132" t="str">
            <v>中畑　道廣</v>
          </cell>
          <cell r="G132">
            <v>3</v>
          </cell>
          <cell r="H132" t="str">
            <v>城端</v>
          </cell>
          <cell r="I132">
            <v>7</v>
          </cell>
          <cell r="J132">
            <v>100255</v>
          </cell>
          <cell r="L132" t="str">
            <v>１０′０２″５５</v>
          </cell>
          <cell r="N132" t="str">
            <v/>
          </cell>
          <cell r="O132">
            <v>0</v>
          </cell>
          <cell r="Q132">
            <v>7</v>
          </cell>
          <cell r="R132">
            <v>0</v>
          </cell>
          <cell r="AW132">
            <v>22</v>
          </cell>
          <cell r="AX132">
            <v>7811</v>
          </cell>
          <cell r="AY132" t="str">
            <v>飯田　大智</v>
          </cell>
          <cell r="AZ132">
            <v>3</v>
          </cell>
          <cell r="BA132" t="str">
            <v>般若</v>
          </cell>
          <cell r="BB132">
            <v>22</v>
          </cell>
          <cell r="BC132">
            <v>403</v>
          </cell>
          <cell r="BD132">
            <v>-0.1</v>
          </cell>
          <cell r="BE132" t="str">
            <v>４ｍ０３</v>
          </cell>
          <cell r="BF132" t="str">
            <v>(-0.1)</v>
          </cell>
          <cell r="BG132" t="str">
            <v/>
          </cell>
          <cell r="BH132">
            <v>0</v>
          </cell>
          <cell r="BI132">
            <v>23</v>
          </cell>
          <cell r="BJ132">
            <v>0</v>
          </cell>
        </row>
        <row r="133">
          <cell r="D133">
            <v>18</v>
          </cell>
          <cell r="E133">
            <v>7406</v>
          </cell>
          <cell r="F133" t="str">
            <v>小野　拓夢</v>
          </cell>
          <cell r="G133">
            <v>2</v>
          </cell>
          <cell r="H133" t="str">
            <v>吉江</v>
          </cell>
          <cell r="I133">
            <v>18</v>
          </cell>
          <cell r="J133">
            <v>103932</v>
          </cell>
          <cell r="L133" t="str">
            <v>１０′３９″３２</v>
          </cell>
          <cell r="N133" t="str">
            <v/>
          </cell>
          <cell r="O133">
            <v>0</v>
          </cell>
          <cell r="Q133">
            <v>8</v>
          </cell>
          <cell r="R133">
            <v>0</v>
          </cell>
          <cell r="AW133">
            <v>9</v>
          </cell>
          <cell r="AX133">
            <v>7714</v>
          </cell>
          <cell r="AY133" t="str">
            <v>佐武　日向</v>
          </cell>
          <cell r="AZ133">
            <v>2</v>
          </cell>
          <cell r="BA133" t="str">
            <v>庄西</v>
          </cell>
          <cell r="BB133">
            <v>9</v>
          </cell>
          <cell r="BC133">
            <v>484</v>
          </cell>
          <cell r="BD133">
            <v>-0.7</v>
          </cell>
          <cell r="BE133" t="str">
            <v>４ｍ８４</v>
          </cell>
          <cell r="BF133" t="str">
            <v>(-0.7)</v>
          </cell>
          <cell r="BG133" t="str">
            <v/>
          </cell>
          <cell r="BH133">
            <v>0</v>
          </cell>
          <cell r="BI133">
            <v>24</v>
          </cell>
          <cell r="BJ133">
            <v>0</v>
          </cell>
        </row>
        <row r="134">
          <cell r="D134">
            <v>24</v>
          </cell>
          <cell r="E134">
            <v>7821</v>
          </cell>
          <cell r="F134" t="str">
            <v>前田　達哉</v>
          </cell>
          <cell r="G134">
            <v>1</v>
          </cell>
          <cell r="H134" t="str">
            <v>般若</v>
          </cell>
          <cell r="I134">
            <v>24</v>
          </cell>
          <cell r="J134">
            <v>111348</v>
          </cell>
          <cell r="L134" t="str">
            <v>１１′１３″４８</v>
          </cell>
          <cell r="N134" t="str">
            <v/>
          </cell>
          <cell r="O134">
            <v>0</v>
          </cell>
          <cell r="Q134">
            <v>9</v>
          </cell>
          <cell r="R134">
            <v>0</v>
          </cell>
          <cell r="AW134">
            <v>27</v>
          </cell>
          <cell r="AX134">
            <v>7110</v>
          </cell>
          <cell r="AY134" t="str">
            <v>荒谷　惇乃介</v>
          </cell>
          <cell r="AZ134">
            <v>2</v>
          </cell>
          <cell r="BA134" t="str">
            <v>津沢</v>
          </cell>
          <cell r="BB134">
            <v>27</v>
          </cell>
          <cell r="BC134">
            <v>340</v>
          </cell>
          <cell r="BD134">
            <v>-0.4</v>
          </cell>
          <cell r="BE134" t="str">
            <v>３ｍ４０</v>
          </cell>
          <cell r="BF134" t="str">
            <v>(-0.4)</v>
          </cell>
          <cell r="BG134" t="str">
            <v/>
          </cell>
          <cell r="BH134">
            <v>0</v>
          </cell>
          <cell r="BI134">
            <v>25</v>
          </cell>
          <cell r="BJ134">
            <v>0</v>
          </cell>
        </row>
        <row r="135">
          <cell r="D135">
            <v>26</v>
          </cell>
          <cell r="E135">
            <v>6818</v>
          </cell>
          <cell r="F135" t="str">
            <v>岡崎　隆志</v>
          </cell>
          <cell r="G135">
            <v>3</v>
          </cell>
          <cell r="H135" t="str">
            <v>石動</v>
          </cell>
          <cell r="I135">
            <v>26</v>
          </cell>
          <cell r="J135">
            <v>111987</v>
          </cell>
          <cell r="L135" t="str">
            <v>１１′１９″８７</v>
          </cell>
          <cell r="N135" t="str">
            <v/>
          </cell>
          <cell r="O135">
            <v>0</v>
          </cell>
          <cell r="Q135">
            <v>10</v>
          </cell>
          <cell r="R135">
            <v>0</v>
          </cell>
          <cell r="AW135">
            <v>12</v>
          </cell>
          <cell r="AX135">
            <v>7303</v>
          </cell>
          <cell r="AY135" t="str">
            <v>堂髙　健志</v>
          </cell>
          <cell r="AZ135">
            <v>3</v>
          </cell>
          <cell r="BA135" t="str">
            <v>福光</v>
          </cell>
          <cell r="BB135">
            <v>12</v>
          </cell>
          <cell r="BC135">
            <v>477</v>
          </cell>
          <cell r="BD135">
            <v>-1.3</v>
          </cell>
          <cell r="BE135" t="str">
            <v>４ｍ７７</v>
          </cell>
          <cell r="BF135" t="str">
            <v>(-1.3)</v>
          </cell>
          <cell r="BG135" t="str">
            <v/>
          </cell>
          <cell r="BH135">
            <v>0</v>
          </cell>
          <cell r="BI135">
            <v>26</v>
          </cell>
          <cell r="BJ135">
            <v>0</v>
          </cell>
        </row>
        <row r="136">
          <cell r="D136">
            <v>3</v>
          </cell>
          <cell r="E136">
            <v>7308</v>
          </cell>
          <cell r="F136" t="str">
            <v>髙宮　佳暉</v>
          </cell>
          <cell r="G136">
            <v>3</v>
          </cell>
          <cell r="H136" t="str">
            <v>福光</v>
          </cell>
          <cell r="I136">
            <v>3</v>
          </cell>
          <cell r="J136">
            <v>94208</v>
          </cell>
          <cell r="L136" t="str">
            <v>９′４２″０８</v>
          </cell>
          <cell r="N136" t="str">
            <v/>
          </cell>
          <cell r="O136">
            <v>0</v>
          </cell>
          <cell r="Q136">
            <v>11</v>
          </cell>
          <cell r="R136">
            <v>0</v>
          </cell>
          <cell r="AW136">
            <v>30</v>
          </cell>
          <cell r="AX136">
            <v>7602</v>
          </cell>
          <cell r="AY136" t="str">
            <v>上田　優哉</v>
          </cell>
          <cell r="AZ136">
            <v>3</v>
          </cell>
          <cell r="BA136" t="str">
            <v>出町</v>
          </cell>
          <cell r="BB136">
            <v>30</v>
          </cell>
          <cell r="BC136" t="str">
            <v>d</v>
          </cell>
          <cell r="BE136" t="str">
            <v>記録なし</v>
          </cell>
          <cell r="BF136" t="str">
            <v/>
          </cell>
          <cell r="BG136" t="str">
            <v/>
          </cell>
          <cell r="BH136">
            <v>0</v>
          </cell>
          <cell r="BI136">
            <v>27</v>
          </cell>
          <cell r="BJ136">
            <v>0</v>
          </cell>
        </row>
        <row r="137">
          <cell r="D137">
            <v>4</v>
          </cell>
          <cell r="E137">
            <v>7619</v>
          </cell>
          <cell r="F137" t="str">
            <v>吉田　舜基</v>
          </cell>
          <cell r="G137">
            <v>2</v>
          </cell>
          <cell r="H137" t="str">
            <v>出町</v>
          </cell>
          <cell r="I137">
            <v>4</v>
          </cell>
          <cell r="J137">
            <v>94534</v>
          </cell>
          <cell r="L137" t="str">
            <v>９′４５″３４</v>
          </cell>
          <cell r="N137" t="str">
            <v/>
          </cell>
          <cell r="O137">
            <v>0</v>
          </cell>
          <cell r="Q137">
            <v>12</v>
          </cell>
          <cell r="R137">
            <v>0</v>
          </cell>
          <cell r="AW137">
            <v>6</v>
          </cell>
          <cell r="AX137">
            <v>8514</v>
          </cell>
          <cell r="AY137" t="str">
            <v>江上　勝也</v>
          </cell>
          <cell r="AZ137">
            <v>3</v>
          </cell>
          <cell r="BA137" t="str">
            <v>福野</v>
          </cell>
          <cell r="BB137">
            <v>6</v>
          </cell>
          <cell r="BC137">
            <v>521</v>
          </cell>
          <cell r="BD137">
            <v>0</v>
          </cell>
          <cell r="BE137" t="str">
            <v>５ｍ２１</v>
          </cell>
          <cell r="BF137" t="str">
            <v>( 0.0)</v>
          </cell>
          <cell r="BG137" t="str">
            <v/>
          </cell>
          <cell r="BH137">
            <v>0</v>
          </cell>
          <cell r="BI137">
            <v>28</v>
          </cell>
          <cell r="BJ137">
            <v>0</v>
          </cell>
        </row>
        <row r="138">
          <cell r="D138">
            <v>11</v>
          </cell>
          <cell r="E138">
            <v>7710</v>
          </cell>
          <cell r="F138" t="str">
            <v>西元　奨太</v>
          </cell>
          <cell r="G138">
            <v>3</v>
          </cell>
          <cell r="H138" t="str">
            <v>庄西</v>
          </cell>
          <cell r="I138">
            <v>11</v>
          </cell>
          <cell r="J138">
            <v>102686</v>
          </cell>
          <cell r="L138" t="str">
            <v>１０′２６″８６</v>
          </cell>
          <cell r="N138" t="str">
            <v/>
          </cell>
          <cell r="O138">
            <v>0</v>
          </cell>
          <cell r="Q138">
            <v>13</v>
          </cell>
          <cell r="R138">
            <v>0</v>
          </cell>
          <cell r="AW138">
            <v>31</v>
          </cell>
          <cell r="AX138">
            <v>6801</v>
          </cell>
          <cell r="AY138" t="str">
            <v>荒井　凜生</v>
          </cell>
          <cell r="AZ138">
            <v>3</v>
          </cell>
          <cell r="BA138" t="str">
            <v>石動</v>
          </cell>
          <cell r="BB138">
            <v>31</v>
          </cell>
          <cell r="BC138" t="str">
            <v>a</v>
          </cell>
          <cell r="BE138" t="str">
            <v>棄権</v>
          </cell>
          <cell r="BF138" t="str">
            <v/>
          </cell>
          <cell r="BG138" t="str">
            <v/>
          </cell>
          <cell r="BH138">
            <v>0</v>
          </cell>
          <cell r="BI138">
            <v>29</v>
          </cell>
          <cell r="BJ138">
            <v>0</v>
          </cell>
        </row>
        <row r="139">
          <cell r="D139">
            <v>17</v>
          </cell>
          <cell r="E139">
            <v>8316</v>
          </cell>
          <cell r="F139" t="str">
            <v>石井　太雅</v>
          </cell>
          <cell r="G139">
            <v>3</v>
          </cell>
          <cell r="H139" t="str">
            <v>平</v>
          </cell>
          <cell r="I139">
            <v>17</v>
          </cell>
          <cell r="J139">
            <v>103561</v>
          </cell>
          <cell r="L139" t="str">
            <v>１０′３５″６１</v>
          </cell>
          <cell r="N139" t="str">
            <v/>
          </cell>
          <cell r="O139">
            <v>0</v>
          </cell>
          <cell r="Q139">
            <v>14</v>
          </cell>
          <cell r="R139">
            <v>0</v>
          </cell>
          <cell r="AW139">
            <v>1</v>
          </cell>
          <cell r="AX139">
            <v>7433</v>
          </cell>
          <cell r="AY139" t="str">
            <v>利川　瑛博</v>
          </cell>
          <cell r="AZ139">
            <v>3</v>
          </cell>
          <cell r="BA139" t="str">
            <v>吉江</v>
          </cell>
          <cell r="BB139">
            <v>1</v>
          </cell>
          <cell r="BC139">
            <v>677</v>
          </cell>
          <cell r="BD139">
            <v>0</v>
          </cell>
          <cell r="BE139" t="str">
            <v>６ｍ７７</v>
          </cell>
          <cell r="BF139" t="str">
            <v>( 0.0)</v>
          </cell>
          <cell r="BG139" t="str">
            <v>大会新</v>
          </cell>
          <cell r="BH139" t="str">
            <v>大会新</v>
          </cell>
          <cell r="BI139">
            <v>30</v>
          </cell>
          <cell r="BJ139">
            <v>0</v>
          </cell>
        </row>
        <row r="140">
          <cell r="D140">
            <v>22</v>
          </cell>
          <cell r="E140">
            <v>7938</v>
          </cell>
          <cell r="F140" t="str">
            <v>須川　将希</v>
          </cell>
          <cell r="G140">
            <v>3</v>
          </cell>
          <cell r="H140" t="str">
            <v>井波</v>
          </cell>
          <cell r="I140">
            <v>22</v>
          </cell>
          <cell r="J140">
            <v>105306</v>
          </cell>
          <cell r="L140" t="str">
            <v>１０′５３″０６</v>
          </cell>
          <cell r="N140" t="str">
            <v/>
          </cell>
          <cell r="O140">
            <v>0</v>
          </cell>
          <cell r="Q140">
            <v>15</v>
          </cell>
          <cell r="R140">
            <v>0</v>
          </cell>
          <cell r="AW140">
            <v>2</v>
          </cell>
          <cell r="AX140">
            <v>7926</v>
          </cell>
          <cell r="AY140" t="str">
            <v>高田　泰知</v>
          </cell>
          <cell r="AZ140">
            <v>3</v>
          </cell>
          <cell r="BA140" t="str">
            <v>井波</v>
          </cell>
          <cell r="BB140">
            <v>2</v>
          </cell>
          <cell r="BC140">
            <v>590</v>
          </cell>
          <cell r="BD140">
            <v>0</v>
          </cell>
          <cell r="BE140" t="str">
            <v>５ｍ９０</v>
          </cell>
          <cell r="BF140" t="str">
            <v>( 0.0)</v>
          </cell>
          <cell r="BG140" t="str">
            <v/>
          </cell>
          <cell r="BH140">
            <v>0</v>
          </cell>
          <cell r="BI140">
            <v>31</v>
          </cell>
          <cell r="BJ140">
            <v>0</v>
          </cell>
        </row>
        <row r="141">
          <cell r="D141">
            <v>8</v>
          </cell>
          <cell r="E141">
            <v>7102</v>
          </cell>
          <cell r="F141" t="str">
            <v>中山　翔馬</v>
          </cell>
          <cell r="G141">
            <v>3</v>
          </cell>
          <cell r="H141" t="str">
            <v>津沢</v>
          </cell>
          <cell r="I141">
            <v>8</v>
          </cell>
          <cell r="J141">
            <v>100263</v>
          </cell>
          <cell r="L141" t="str">
            <v>１０′０２″６３</v>
          </cell>
          <cell r="N141" t="str">
            <v/>
          </cell>
          <cell r="O141">
            <v>0</v>
          </cell>
          <cell r="Q141">
            <v>16</v>
          </cell>
          <cell r="R141">
            <v>0</v>
          </cell>
          <cell r="AW141">
            <v>32</v>
          </cell>
          <cell r="AX141">
            <v>8319</v>
          </cell>
          <cell r="AY141" t="str">
            <v>藤井　美徳(県)</v>
          </cell>
          <cell r="AZ141">
            <v>3</v>
          </cell>
          <cell r="BA141" t="str">
            <v>平</v>
          </cell>
          <cell r="BB141">
            <v>32</v>
          </cell>
          <cell r="BC141">
            <v>396</v>
          </cell>
          <cell r="BD141">
            <v>-0.3</v>
          </cell>
          <cell r="BE141" t="str">
            <v>３ｍ９６</v>
          </cell>
          <cell r="BF141" t="str">
            <v>(-0.3)</v>
          </cell>
          <cell r="BG141" t="str">
            <v/>
          </cell>
          <cell r="BH141">
            <v>0</v>
          </cell>
          <cell r="BI141">
            <v>32</v>
          </cell>
          <cell r="BJ141">
            <v>0</v>
          </cell>
        </row>
        <row r="142">
          <cell r="D142">
            <v>25</v>
          </cell>
          <cell r="E142">
            <v>8107</v>
          </cell>
          <cell r="F142" t="str">
            <v>笹川　大輔</v>
          </cell>
          <cell r="G142">
            <v>3</v>
          </cell>
          <cell r="H142" t="str">
            <v>利賀</v>
          </cell>
          <cell r="I142">
            <v>25</v>
          </cell>
          <cell r="J142">
            <v>111369</v>
          </cell>
          <cell r="L142" t="str">
            <v>１１′１３″６９</v>
          </cell>
          <cell r="N142" t="str">
            <v/>
          </cell>
          <cell r="O142">
            <v>0</v>
          </cell>
          <cell r="Q142">
            <v>17</v>
          </cell>
          <cell r="R142">
            <v>0</v>
          </cell>
          <cell r="AW142">
            <v>33</v>
          </cell>
          <cell r="AX142">
            <v>7905</v>
          </cell>
          <cell r="AY142" t="str">
            <v>中林　真澄(県)</v>
          </cell>
          <cell r="AZ142">
            <v>2</v>
          </cell>
          <cell r="BA142" t="str">
            <v>井波</v>
          </cell>
          <cell r="BB142">
            <v>33</v>
          </cell>
          <cell r="BC142">
            <v>373</v>
          </cell>
          <cell r="BD142">
            <v>0</v>
          </cell>
          <cell r="BE142" t="str">
            <v>３ｍ７３</v>
          </cell>
          <cell r="BF142" t="str">
            <v>( 0.0)</v>
          </cell>
          <cell r="BG142" t="str">
            <v/>
          </cell>
          <cell r="BH142">
            <v>0</v>
          </cell>
          <cell r="BI142">
            <v>33</v>
          </cell>
          <cell r="BJ142">
            <v>0</v>
          </cell>
        </row>
        <row r="143">
          <cell r="D143">
            <v>9</v>
          </cell>
          <cell r="E143">
            <v>8502</v>
          </cell>
          <cell r="F143" t="str">
            <v>權堂　凱音</v>
          </cell>
          <cell r="G143">
            <v>3</v>
          </cell>
          <cell r="H143" t="str">
            <v>福野</v>
          </cell>
          <cell r="I143">
            <v>9</v>
          </cell>
          <cell r="J143">
            <v>100976</v>
          </cell>
          <cell r="L143" t="str">
            <v>１０′０９″７６</v>
          </cell>
          <cell r="N143" t="str">
            <v/>
          </cell>
          <cell r="O143">
            <v>0</v>
          </cell>
          <cell r="Q143">
            <v>18</v>
          </cell>
          <cell r="R143">
            <v>0</v>
          </cell>
          <cell r="AW143">
            <v>0</v>
          </cell>
          <cell r="AY143" t="str">
            <v/>
          </cell>
          <cell r="AZ143" t="str">
            <v/>
          </cell>
          <cell r="BA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e">
            <v>#N/A</v>
          </cell>
        </row>
        <row r="144">
          <cell r="D144">
            <v>28</v>
          </cell>
          <cell r="E144">
            <v>7012</v>
          </cell>
          <cell r="F144" t="str">
            <v>奥　　球児</v>
          </cell>
          <cell r="G144">
            <v>2</v>
          </cell>
          <cell r="H144" t="str">
            <v>大谷</v>
          </cell>
          <cell r="I144">
            <v>28</v>
          </cell>
          <cell r="J144">
            <v>112548</v>
          </cell>
          <cell r="L144" t="str">
            <v>１１′２５″４８</v>
          </cell>
          <cell r="N144" t="str">
            <v/>
          </cell>
          <cell r="O144">
            <v>0</v>
          </cell>
          <cell r="Q144">
            <v>19</v>
          </cell>
          <cell r="R144">
            <v>0</v>
          </cell>
          <cell r="AW144">
            <v>0</v>
          </cell>
          <cell r="AY144" t="str">
            <v/>
          </cell>
          <cell r="AZ144" t="str">
            <v/>
          </cell>
          <cell r="BA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 t="e">
            <v>#N/A</v>
          </cell>
        </row>
        <row r="145">
          <cell r="D145">
            <v>20</v>
          </cell>
          <cell r="E145">
            <v>6817</v>
          </cell>
          <cell r="F145" t="str">
            <v>加藤　凌聖</v>
          </cell>
          <cell r="G145">
            <v>3</v>
          </cell>
          <cell r="H145" t="str">
            <v>石動</v>
          </cell>
          <cell r="I145">
            <v>20</v>
          </cell>
          <cell r="J145">
            <v>104880</v>
          </cell>
          <cell r="L145" t="str">
            <v>１０′４８″８０</v>
          </cell>
          <cell r="N145" t="str">
            <v/>
          </cell>
          <cell r="O145">
            <v>0</v>
          </cell>
          <cell r="Q145">
            <v>20</v>
          </cell>
          <cell r="R145">
            <v>0</v>
          </cell>
          <cell r="AW145">
            <v>0</v>
          </cell>
          <cell r="AY145" t="str">
            <v/>
          </cell>
          <cell r="AZ145" t="str">
            <v/>
          </cell>
          <cell r="BA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e">
            <v>#N/A</v>
          </cell>
        </row>
        <row r="146">
          <cell r="D146">
            <v>15</v>
          </cell>
          <cell r="E146">
            <v>7323</v>
          </cell>
          <cell r="F146" t="str">
            <v>定村　墾</v>
          </cell>
          <cell r="G146">
            <v>2</v>
          </cell>
          <cell r="H146" t="str">
            <v>福光</v>
          </cell>
          <cell r="I146">
            <v>15</v>
          </cell>
          <cell r="J146">
            <v>103065</v>
          </cell>
          <cell r="L146" t="str">
            <v>１０′３０″６５</v>
          </cell>
          <cell r="N146" t="str">
            <v/>
          </cell>
          <cell r="O146">
            <v>0</v>
          </cell>
          <cell r="Q146">
            <v>21</v>
          </cell>
          <cell r="R146">
            <v>0</v>
          </cell>
          <cell r="AW146">
            <v>13</v>
          </cell>
          <cell r="AX146">
            <v>8017</v>
          </cell>
          <cell r="AY146" t="str">
            <v>松木　空陸</v>
          </cell>
          <cell r="AZ146">
            <v>3</v>
          </cell>
          <cell r="BA146" t="str">
            <v>庄川</v>
          </cell>
          <cell r="BB146">
            <v>13</v>
          </cell>
          <cell r="BC146">
            <v>749</v>
          </cell>
          <cell r="BE146" t="str">
            <v>７ｍ４９</v>
          </cell>
          <cell r="BG146" t="str">
            <v/>
          </cell>
          <cell r="BH146">
            <v>0</v>
          </cell>
          <cell r="BI146">
            <v>1</v>
          </cell>
          <cell r="BJ146">
            <v>0</v>
          </cell>
        </row>
        <row r="147">
          <cell r="D147">
            <v>21</v>
          </cell>
          <cell r="E147">
            <v>7214</v>
          </cell>
          <cell r="F147" t="str">
            <v>浦下　陸</v>
          </cell>
          <cell r="G147">
            <v>3</v>
          </cell>
          <cell r="H147" t="str">
            <v>蟹谷</v>
          </cell>
          <cell r="I147">
            <v>21</v>
          </cell>
          <cell r="J147">
            <v>105104</v>
          </cell>
          <cell r="L147" t="str">
            <v>１０′５１″０４</v>
          </cell>
          <cell r="N147" t="str">
            <v/>
          </cell>
          <cell r="O147">
            <v>0</v>
          </cell>
          <cell r="Q147">
            <v>22</v>
          </cell>
          <cell r="R147">
            <v>0</v>
          </cell>
          <cell r="AW147">
            <v>12</v>
          </cell>
          <cell r="AX147">
            <v>8504</v>
          </cell>
          <cell r="AY147" t="str">
            <v>布袋　寿磨</v>
          </cell>
          <cell r="AZ147">
            <v>3</v>
          </cell>
          <cell r="BA147" t="str">
            <v>福野</v>
          </cell>
          <cell r="BB147">
            <v>12</v>
          </cell>
          <cell r="BC147">
            <v>798</v>
          </cell>
          <cell r="BE147" t="str">
            <v>７ｍ９８</v>
          </cell>
          <cell r="BG147" t="str">
            <v/>
          </cell>
          <cell r="BH147">
            <v>0</v>
          </cell>
          <cell r="BI147">
            <v>2</v>
          </cell>
          <cell r="BJ147">
            <v>0</v>
          </cell>
        </row>
        <row r="148">
          <cell r="D148">
            <v>14</v>
          </cell>
          <cell r="E148">
            <v>8009</v>
          </cell>
          <cell r="F148" t="str">
            <v>岡　  翔馬</v>
          </cell>
          <cell r="G148">
            <v>2</v>
          </cell>
          <cell r="H148" t="str">
            <v>庄川</v>
          </cell>
          <cell r="I148">
            <v>14</v>
          </cell>
          <cell r="J148">
            <v>103027</v>
          </cell>
          <cell r="L148" t="str">
            <v>１０′３０″２７</v>
          </cell>
          <cell r="N148" t="str">
            <v/>
          </cell>
          <cell r="O148">
            <v>0</v>
          </cell>
          <cell r="Q148">
            <v>23</v>
          </cell>
          <cell r="R148">
            <v>0</v>
          </cell>
          <cell r="AW148">
            <v>10</v>
          </cell>
          <cell r="AX148">
            <v>7605</v>
          </cell>
          <cell r="AY148" t="str">
            <v>館　　一輝</v>
          </cell>
          <cell r="AZ148">
            <v>3</v>
          </cell>
          <cell r="BA148" t="str">
            <v>出町</v>
          </cell>
          <cell r="BB148">
            <v>10</v>
          </cell>
          <cell r="BC148">
            <v>814</v>
          </cell>
          <cell r="BE148" t="str">
            <v>８ｍ１４</v>
          </cell>
          <cell r="BG148" t="str">
            <v/>
          </cell>
          <cell r="BH148">
            <v>0</v>
          </cell>
          <cell r="BI148">
            <v>3</v>
          </cell>
          <cell r="BJ148">
            <v>0</v>
          </cell>
        </row>
        <row r="149">
          <cell r="D149">
            <v>10</v>
          </cell>
          <cell r="E149">
            <v>7931</v>
          </cell>
          <cell r="F149" t="str">
            <v>野口　翔吾</v>
          </cell>
          <cell r="G149">
            <v>3</v>
          </cell>
          <cell r="H149" t="str">
            <v>井波</v>
          </cell>
          <cell r="I149">
            <v>10</v>
          </cell>
          <cell r="J149">
            <v>101954</v>
          </cell>
          <cell r="L149" t="str">
            <v>１０′１９″５４</v>
          </cell>
          <cell r="N149" t="str">
            <v/>
          </cell>
          <cell r="O149">
            <v>0</v>
          </cell>
          <cell r="Q149">
            <v>24</v>
          </cell>
          <cell r="R149">
            <v>0</v>
          </cell>
          <cell r="AW149">
            <v>19</v>
          </cell>
          <cell r="AX149">
            <v>8201</v>
          </cell>
          <cell r="AY149" t="str">
            <v>山本　竜成</v>
          </cell>
          <cell r="AZ149">
            <v>3</v>
          </cell>
          <cell r="BA149" t="str">
            <v>城端</v>
          </cell>
          <cell r="BB149">
            <v>19</v>
          </cell>
          <cell r="BC149">
            <v>652</v>
          </cell>
          <cell r="BE149" t="str">
            <v>６ｍ５２</v>
          </cell>
          <cell r="BG149" t="str">
            <v/>
          </cell>
          <cell r="BH149">
            <v>0</v>
          </cell>
          <cell r="BI149">
            <v>4</v>
          </cell>
          <cell r="BJ149">
            <v>0</v>
          </cell>
        </row>
        <row r="150">
          <cell r="D150">
            <v>13</v>
          </cell>
          <cell r="E150">
            <v>8314</v>
          </cell>
          <cell r="F150" t="str">
            <v>甫天　洸介</v>
          </cell>
          <cell r="G150">
            <v>2</v>
          </cell>
          <cell r="H150" t="str">
            <v>平</v>
          </cell>
          <cell r="I150">
            <v>13</v>
          </cell>
          <cell r="J150">
            <v>102781</v>
          </cell>
          <cell r="L150" t="str">
            <v>１０′２７″８１</v>
          </cell>
          <cell r="N150" t="str">
            <v/>
          </cell>
          <cell r="O150">
            <v>0</v>
          </cell>
          <cell r="Q150">
            <v>25</v>
          </cell>
          <cell r="R150">
            <v>0</v>
          </cell>
          <cell r="AW150">
            <v>5</v>
          </cell>
          <cell r="AX150">
            <v>7216</v>
          </cell>
          <cell r="AY150" t="str">
            <v>可西　光珠</v>
          </cell>
          <cell r="AZ150">
            <v>3</v>
          </cell>
          <cell r="BA150" t="str">
            <v>蟹谷</v>
          </cell>
          <cell r="BB150">
            <v>5</v>
          </cell>
          <cell r="BC150">
            <v>948</v>
          </cell>
          <cell r="BE150" t="str">
            <v>９ｍ４８</v>
          </cell>
          <cell r="BG150" t="str">
            <v/>
          </cell>
          <cell r="BH150">
            <v>0</v>
          </cell>
          <cell r="BI150">
            <v>5</v>
          </cell>
          <cell r="BJ150">
            <v>0</v>
          </cell>
        </row>
        <row r="151">
          <cell r="D151">
            <v>19</v>
          </cell>
          <cell r="E151">
            <v>7113</v>
          </cell>
          <cell r="F151" t="str">
            <v>折田　開都</v>
          </cell>
          <cell r="G151">
            <v>2</v>
          </cell>
          <cell r="H151" t="str">
            <v>津沢</v>
          </cell>
          <cell r="I151">
            <v>19</v>
          </cell>
          <cell r="J151">
            <v>104522</v>
          </cell>
          <cell r="L151" t="str">
            <v>１０′４５″２２</v>
          </cell>
          <cell r="N151" t="str">
            <v/>
          </cell>
          <cell r="O151">
            <v>0</v>
          </cell>
          <cell r="Q151">
            <v>26</v>
          </cell>
          <cell r="R151">
            <v>0</v>
          </cell>
          <cell r="AW151">
            <v>17</v>
          </cell>
          <cell r="AX151">
            <v>7111</v>
          </cell>
          <cell r="AY151" t="str">
            <v>出村　一馬</v>
          </cell>
          <cell r="AZ151">
            <v>2</v>
          </cell>
          <cell r="BA151" t="str">
            <v>津沢</v>
          </cell>
          <cell r="BB151">
            <v>17</v>
          </cell>
          <cell r="BC151">
            <v>711</v>
          </cell>
          <cell r="BE151" t="str">
            <v>７ｍ１１</v>
          </cell>
          <cell r="BG151" t="str">
            <v/>
          </cell>
          <cell r="BH151">
            <v>0</v>
          </cell>
          <cell r="BI151">
            <v>6</v>
          </cell>
          <cell r="BJ151">
            <v>0</v>
          </cell>
        </row>
        <row r="152">
          <cell r="D152">
            <v>16</v>
          </cell>
          <cell r="E152">
            <v>8506</v>
          </cell>
          <cell r="F152" t="str">
            <v>大西　海斗</v>
          </cell>
          <cell r="G152">
            <v>3</v>
          </cell>
          <cell r="H152" t="str">
            <v>福野</v>
          </cell>
          <cell r="I152">
            <v>16</v>
          </cell>
          <cell r="J152">
            <v>103331</v>
          </cell>
          <cell r="L152" t="str">
            <v>１０′３３″３１</v>
          </cell>
          <cell r="N152" t="str">
            <v/>
          </cell>
          <cell r="O152">
            <v>0</v>
          </cell>
          <cell r="Q152">
            <v>27</v>
          </cell>
          <cell r="R152">
            <v>0</v>
          </cell>
          <cell r="AW152">
            <v>21</v>
          </cell>
          <cell r="AX152">
            <v>7817</v>
          </cell>
          <cell r="AY152" t="str">
            <v>森　　功太</v>
          </cell>
          <cell r="AZ152">
            <v>2</v>
          </cell>
          <cell r="BA152" t="str">
            <v>般若</v>
          </cell>
          <cell r="BB152">
            <v>21</v>
          </cell>
          <cell r="BC152">
            <v>641</v>
          </cell>
          <cell r="BE152" t="str">
            <v>６ｍ４１</v>
          </cell>
          <cell r="BG152" t="str">
            <v/>
          </cell>
          <cell r="BH152">
            <v>0</v>
          </cell>
          <cell r="BI152">
            <v>7</v>
          </cell>
          <cell r="BJ152">
            <v>0</v>
          </cell>
        </row>
        <row r="153">
          <cell r="D153">
            <v>27</v>
          </cell>
          <cell r="E153">
            <v>7217</v>
          </cell>
          <cell r="F153" t="str">
            <v>甲谷　唯人</v>
          </cell>
          <cell r="G153">
            <v>3</v>
          </cell>
          <cell r="H153" t="str">
            <v>蟹谷</v>
          </cell>
          <cell r="I153">
            <v>27</v>
          </cell>
          <cell r="J153">
            <v>112020</v>
          </cell>
          <cell r="L153" t="str">
            <v>１１′２０″２０</v>
          </cell>
          <cell r="N153" t="str">
            <v/>
          </cell>
          <cell r="O153">
            <v>0</v>
          </cell>
          <cell r="Q153">
            <v>28</v>
          </cell>
          <cell r="R153">
            <v>0</v>
          </cell>
          <cell r="AW153">
            <v>24</v>
          </cell>
          <cell r="AX153">
            <v>8615</v>
          </cell>
          <cell r="AY153" t="str">
            <v>松村　拳士朗</v>
          </cell>
          <cell r="AZ153">
            <v>2</v>
          </cell>
          <cell r="BA153" t="str">
            <v>井口</v>
          </cell>
          <cell r="BB153">
            <v>24</v>
          </cell>
          <cell r="BC153">
            <v>569</v>
          </cell>
          <cell r="BE153" t="str">
            <v>５ｍ６９</v>
          </cell>
          <cell r="BG153" t="str">
            <v/>
          </cell>
          <cell r="BH153">
            <v>0</v>
          </cell>
          <cell r="BI153">
            <v>8</v>
          </cell>
          <cell r="BJ153">
            <v>0</v>
          </cell>
        </row>
        <row r="154">
          <cell r="D154">
            <v>29</v>
          </cell>
          <cell r="E154">
            <v>7816</v>
          </cell>
          <cell r="F154" t="str">
            <v>原本　武尊</v>
          </cell>
          <cell r="G154">
            <v>2</v>
          </cell>
          <cell r="H154" t="str">
            <v>般若</v>
          </cell>
          <cell r="I154">
            <v>29</v>
          </cell>
          <cell r="J154" t="str">
            <v>b</v>
          </cell>
          <cell r="L154" t="str">
            <v>途中棄権</v>
          </cell>
          <cell r="N154" t="str">
            <v/>
          </cell>
          <cell r="O154">
            <v>0</v>
          </cell>
          <cell r="Q154">
            <v>29</v>
          </cell>
          <cell r="R154">
            <v>0</v>
          </cell>
          <cell r="AW154">
            <v>1</v>
          </cell>
          <cell r="AX154">
            <v>7301</v>
          </cell>
          <cell r="AY154" t="str">
            <v>河合　将太郎</v>
          </cell>
          <cell r="AZ154">
            <v>3</v>
          </cell>
          <cell r="BA154" t="str">
            <v>福光</v>
          </cell>
          <cell r="BB154">
            <v>1</v>
          </cell>
          <cell r="BC154">
            <v>1051</v>
          </cell>
          <cell r="BE154" t="str">
            <v>１０ｍ５１</v>
          </cell>
          <cell r="BG154" t="str">
            <v/>
          </cell>
          <cell r="BH154">
            <v>0</v>
          </cell>
          <cell r="BI154">
            <v>9</v>
          </cell>
          <cell r="BJ154">
            <v>0</v>
          </cell>
        </row>
        <row r="155">
          <cell r="D155">
            <v>0</v>
          </cell>
          <cell r="F155" t="str">
            <v/>
          </cell>
          <cell r="G155" t="str">
            <v/>
          </cell>
          <cell r="H155" t="str">
            <v/>
          </cell>
          <cell r="L155" t="str">
            <v/>
          </cell>
          <cell r="N155" t="str">
            <v/>
          </cell>
          <cell r="O155" t="str">
            <v/>
          </cell>
          <cell r="Q155" t="str">
            <v/>
          </cell>
          <cell r="R155" t="e">
            <v>#N/A</v>
          </cell>
          <cell r="AW155">
            <v>23</v>
          </cell>
          <cell r="AX155">
            <v>6812</v>
          </cell>
          <cell r="AY155" t="str">
            <v>林　　翼</v>
          </cell>
          <cell r="AZ155">
            <v>2</v>
          </cell>
          <cell r="BA155" t="str">
            <v>石動</v>
          </cell>
          <cell r="BB155">
            <v>23</v>
          </cell>
          <cell r="BC155">
            <v>571</v>
          </cell>
          <cell r="BE155" t="str">
            <v>５ｍ７１</v>
          </cell>
          <cell r="BG155" t="str">
            <v/>
          </cell>
          <cell r="BH155">
            <v>0</v>
          </cell>
          <cell r="BI155">
            <v>10</v>
          </cell>
          <cell r="BJ155">
            <v>0</v>
          </cell>
        </row>
        <row r="156">
          <cell r="D156">
            <v>0</v>
          </cell>
          <cell r="F156" t="str">
            <v/>
          </cell>
          <cell r="G156" t="str">
            <v/>
          </cell>
          <cell r="H156" t="str">
            <v/>
          </cell>
          <cell r="L156" t="str">
            <v/>
          </cell>
          <cell r="N156" t="str">
            <v/>
          </cell>
          <cell r="O156" t="str">
            <v/>
          </cell>
          <cell r="Q156" t="str">
            <v/>
          </cell>
          <cell r="R156" t="e">
            <v>#N/A</v>
          </cell>
          <cell r="AW156">
            <v>6</v>
          </cell>
          <cell r="AX156">
            <v>7219</v>
          </cell>
          <cell r="AY156" t="str">
            <v>川畑　慶弥</v>
          </cell>
          <cell r="AZ156">
            <v>3</v>
          </cell>
          <cell r="BA156" t="str">
            <v>蟹谷</v>
          </cell>
          <cell r="BB156">
            <v>6</v>
          </cell>
          <cell r="BC156">
            <v>934</v>
          </cell>
          <cell r="BE156" t="str">
            <v>９ｍ３４</v>
          </cell>
          <cell r="BG156" t="str">
            <v/>
          </cell>
          <cell r="BH156">
            <v>0</v>
          </cell>
          <cell r="BI156">
            <v>11</v>
          </cell>
          <cell r="BJ156">
            <v>0</v>
          </cell>
        </row>
        <row r="157">
          <cell r="D157">
            <v>0</v>
          </cell>
          <cell r="F157" t="str">
            <v/>
          </cell>
          <cell r="G157" t="str">
            <v/>
          </cell>
          <cell r="H157" t="str">
            <v/>
          </cell>
          <cell r="L157" t="str">
            <v/>
          </cell>
          <cell r="N157" t="str">
            <v/>
          </cell>
          <cell r="O157" t="str">
            <v/>
          </cell>
          <cell r="Q157" t="str">
            <v/>
          </cell>
          <cell r="R157" t="e">
            <v>#N/A</v>
          </cell>
          <cell r="AW157">
            <v>2</v>
          </cell>
          <cell r="AX157">
            <v>7920</v>
          </cell>
          <cell r="AY157" t="str">
            <v>岸本　昂也</v>
          </cell>
          <cell r="AZ157">
            <v>3</v>
          </cell>
          <cell r="BA157" t="str">
            <v>井波</v>
          </cell>
          <cell r="BB157">
            <v>2</v>
          </cell>
          <cell r="BC157">
            <v>1006</v>
          </cell>
          <cell r="BE157" t="str">
            <v>１０ｍ０６</v>
          </cell>
          <cell r="BG157" t="str">
            <v/>
          </cell>
          <cell r="BH157">
            <v>0</v>
          </cell>
          <cell r="BI157">
            <v>12</v>
          </cell>
          <cell r="BJ157">
            <v>0</v>
          </cell>
        </row>
        <row r="158">
          <cell r="D158">
            <v>0</v>
          </cell>
          <cell r="F158" t="str">
            <v/>
          </cell>
          <cell r="G158" t="str">
            <v/>
          </cell>
          <cell r="H158" t="str">
            <v/>
          </cell>
          <cell r="L158" t="str">
            <v/>
          </cell>
          <cell r="N158" t="str">
            <v/>
          </cell>
          <cell r="O158" t="str">
            <v/>
          </cell>
          <cell r="Q158" t="str">
            <v/>
          </cell>
          <cell r="R158" t="e">
            <v>#N/A</v>
          </cell>
          <cell r="AW158">
            <v>11</v>
          </cell>
          <cell r="AX158">
            <v>8318</v>
          </cell>
          <cell r="AY158" t="str">
            <v>平　　泰彰</v>
          </cell>
          <cell r="AZ158">
            <v>3</v>
          </cell>
          <cell r="BA158" t="str">
            <v>平</v>
          </cell>
          <cell r="BB158">
            <v>11</v>
          </cell>
          <cell r="BC158">
            <v>810</v>
          </cell>
          <cell r="BE158" t="str">
            <v>８ｍ１０</v>
          </cell>
          <cell r="BG158" t="str">
            <v/>
          </cell>
          <cell r="BH158">
            <v>0</v>
          </cell>
          <cell r="BI158">
            <v>13</v>
          </cell>
          <cell r="BJ158">
            <v>0</v>
          </cell>
        </row>
        <row r="159">
          <cell r="D159">
            <v>0</v>
          </cell>
          <cell r="F159" t="str">
            <v/>
          </cell>
          <cell r="G159" t="str">
            <v/>
          </cell>
          <cell r="H159" t="str">
            <v/>
          </cell>
          <cell r="L159" t="str">
            <v/>
          </cell>
          <cell r="N159" t="str">
            <v/>
          </cell>
          <cell r="O159" t="str">
            <v/>
          </cell>
          <cell r="Q159" t="str">
            <v/>
          </cell>
          <cell r="R159" t="e">
            <v>#N/A</v>
          </cell>
          <cell r="AW159">
            <v>8</v>
          </cell>
          <cell r="AX159">
            <v>7711</v>
          </cell>
          <cell r="AY159" t="str">
            <v>田村　優亘</v>
          </cell>
          <cell r="AZ159">
            <v>3</v>
          </cell>
          <cell r="BA159" t="str">
            <v>庄西</v>
          </cell>
          <cell r="BB159">
            <v>8</v>
          </cell>
          <cell r="BC159">
            <v>909</v>
          </cell>
          <cell r="BE159" t="str">
            <v>９ｍ０９</v>
          </cell>
          <cell r="BG159" t="str">
            <v/>
          </cell>
          <cell r="BH159">
            <v>0</v>
          </cell>
          <cell r="BI159">
            <v>14</v>
          </cell>
          <cell r="BJ159">
            <v>0</v>
          </cell>
        </row>
        <row r="160">
          <cell r="D160">
            <v>0</v>
          </cell>
          <cell r="F160" t="str">
            <v/>
          </cell>
          <cell r="G160" t="str">
            <v/>
          </cell>
          <cell r="H160" t="str">
            <v/>
          </cell>
          <cell r="L160" t="str">
            <v/>
          </cell>
          <cell r="N160" t="str">
            <v/>
          </cell>
          <cell r="O160" t="str">
            <v/>
          </cell>
          <cell r="Q160" t="str">
            <v/>
          </cell>
          <cell r="R160" t="e">
            <v>#N/A</v>
          </cell>
          <cell r="AW160">
            <v>9</v>
          </cell>
          <cell r="AX160">
            <v>6834</v>
          </cell>
          <cell r="AY160" t="str">
            <v>森田　光哉</v>
          </cell>
          <cell r="AZ160">
            <v>3</v>
          </cell>
          <cell r="BA160" t="str">
            <v>石動</v>
          </cell>
          <cell r="BB160">
            <v>9</v>
          </cell>
          <cell r="BC160">
            <v>834</v>
          </cell>
          <cell r="BE160" t="str">
            <v>８ｍ３４</v>
          </cell>
          <cell r="BG160" t="str">
            <v/>
          </cell>
          <cell r="BH160">
            <v>0</v>
          </cell>
          <cell r="BI160">
            <v>15</v>
          </cell>
          <cell r="BJ160">
            <v>0</v>
          </cell>
        </row>
        <row r="161">
          <cell r="D161">
            <v>0</v>
          </cell>
          <cell r="F161" t="str">
            <v/>
          </cell>
          <cell r="G161" t="str">
            <v/>
          </cell>
          <cell r="H161" t="str">
            <v/>
          </cell>
          <cell r="L161" t="str">
            <v/>
          </cell>
          <cell r="N161" t="str">
            <v/>
          </cell>
          <cell r="O161" t="str">
            <v/>
          </cell>
          <cell r="Q161" t="str">
            <v/>
          </cell>
          <cell r="R161" t="e">
            <v>#N/A</v>
          </cell>
          <cell r="AW161">
            <v>16</v>
          </cell>
          <cell r="AX161">
            <v>7704</v>
          </cell>
          <cell r="AY161" t="str">
            <v>西林　伸之</v>
          </cell>
          <cell r="AZ161">
            <v>3</v>
          </cell>
          <cell r="BA161" t="str">
            <v>庄西</v>
          </cell>
          <cell r="BB161">
            <v>16</v>
          </cell>
          <cell r="BC161">
            <v>714</v>
          </cell>
          <cell r="BE161" t="str">
            <v>７ｍ１４</v>
          </cell>
          <cell r="BG161" t="str">
            <v/>
          </cell>
          <cell r="BH161">
            <v>0</v>
          </cell>
          <cell r="BI161">
            <v>16</v>
          </cell>
          <cell r="BJ161">
            <v>0</v>
          </cell>
        </row>
        <row r="162">
          <cell r="D162">
            <v>0</v>
          </cell>
          <cell r="F162" t="str">
            <v/>
          </cell>
          <cell r="G162" t="str">
            <v/>
          </cell>
          <cell r="H162" t="str">
            <v/>
          </cell>
          <cell r="L162" t="str">
            <v/>
          </cell>
          <cell r="N162" t="str">
            <v/>
          </cell>
          <cell r="O162" t="str">
            <v/>
          </cell>
          <cell r="Q162" t="str">
            <v/>
          </cell>
          <cell r="R162" t="e">
            <v>#N/A</v>
          </cell>
          <cell r="AW162">
            <v>20</v>
          </cell>
          <cell r="AX162">
            <v>7422</v>
          </cell>
          <cell r="AY162" t="str">
            <v>内田　駿</v>
          </cell>
          <cell r="AZ162">
            <v>1</v>
          </cell>
          <cell r="BA162" t="str">
            <v>吉江</v>
          </cell>
          <cell r="BB162">
            <v>20</v>
          </cell>
          <cell r="BC162">
            <v>650</v>
          </cell>
          <cell r="BE162" t="str">
            <v>６ｍ５０</v>
          </cell>
          <cell r="BG162" t="str">
            <v/>
          </cell>
          <cell r="BH162">
            <v>0</v>
          </cell>
          <cell r="BI162">
            <v>17</v>
          </cell>
          <cell r="BJ162">
            <v>0</v>
          </cell>
        </row>
        <row r="163">
          <cell r="D163">
            <v>0</v>
          </cell>
          <cell r="F163" t="str">
            <v/>
          </cell>
          <cell r="G163" t="str">
            <v/>
          </cell>
          <cell r="H163" t="str">
            <v/>
          </cell>
          <cell r="L163" t="str">
            <v/>
          </cell>
          <cell r="N163" t="str">
            <v/>
          </cell>
          <cell r="O163" t="str">
            <v/>
          </cell>
          <cell r="Q163" t="str">
            <v/>
          </cell>
          <cell r="R163" t="e">
            <v>#N/A</v>
          </cell>
          <cell r="AW163">
            <v>15</v>
          </cell>
          <cell r="AX163">
            <v>7902</v>
          </cell>
          <cell r="AY163" t="str">
            <v>高瀬　壮太</v>
          </cell>
          <cell r="AZ163">
            <v>2</v>
          </cell>
          <cell r="BA163" t="str">
            <v>井波</v>
          </cell>
          <cell r="BB163">
            <v>15</v>
          </cell>
          <cell r="BC163">
            <v>718</v>
          </cell>
          <cell r="BE163" t="str">
            <v>７ｍ１８</v>
          </cell>
          <cell r="BG163" t="str">
            <v/>
          </cell>
          <cell r="BH163">
            <v>0</v>
          </cell>
          <cell r="BI163">
            <v>18</v>
          </cell>
          <cell r="BJ163">
            <v>0</v>
          </cell>
        </row>
        <row r="164">
          <cell r="D164">
            <v>7</v>
          </cell>
          <cell r="E164">
            <v>8225</v>
          </cell>
          <cell r="F164" t="str">
            <v>山田　貴宏</v>
          </cell>
          <cell r="G164">
            <v>3</v>
          </cell>
          <cell r="H164" t="str">
            <v>城端</v>
          </cell>
          <cell r="I164">
            <v>7</v>
          </cell>
          <cell r="J164">
            <v>1866</v>
          </cell>
          <cell r="K164">
            <v>1</v>
          </cell>
          <cell r="L164" t="str">
            <v>１８″６６</v>
          </cell>
          <cell r="M164" t="str">
            <v>＋１．０</v>
          </cell>
          <cell r="N164" t="str">
            <v/>
          </cell>
          <cell r="O164">
            <v>0</v>
          </cell>
          <cell r="P164" t="str">
            <v>(+1.0)</v>
          </cell>
          <cell r="Q164">
            <v>1</v>
          </cell>
          <cell r="R164">
            <v>0</v>
          </cell>
          <cell r="AW164">
            <v>14</v>
          </cell>
          <cell r="AX164">
            <v>8246</v>
          </cell>
          <cell r="AY164" t="str">
            <v>岩田　友正</v>
          </cell>
          <cell r="AZ164">
            <v>3</v>
          </cell>
          <cell r="BA164" t="str">
            <v>城端</v>
          </cell>
          <cell r="BB164">
            <v>14</v>
          </cell>
          <cell r="BC164">
            <v>733</v>
          </cell>
          <cell r="BE164" t="str">
            <v>７ｍ３３</v>
          </cell>
          <cell r="BG164" t="str">
            <v/>
          </cell>
          <cell r="BH164">
            <v>0</v>
          </cell>
          <cell r="BI164">
            <v>19</v>
          </cell>
          <cell r="BJ164">
            <v>0</v>
          </cell>
        </row>
        <row r="165">
          <cell r="D165">
            <v>6</v>
          </cell>
          <cell r="E165">
            <v>8513</v>
          </cell>
          <cell r="F165" t="str">
            <v>水木　舜</v>
          </cell>
          <cell r="G165">
            <v>3</v>
          </cell>
          <cell r="H165" t="str">
            <v>福野</v>
          </cell>
          <cell r="I165">
            <v>6</v>
          </cell>
          <cell r="J165">
            <v>1785</v>
          </cell>
          <cell r="L165" t="str">
            <v>１７″８５</v>
          </cell>
          <cell r="N165" t="str">
            <v/>
          </cell>
          <cell r="O165">
            <v>0</v>
          </cell>
          <cell r="Q165">
            <v>2</v>
          </cell>
          <cell r="R165">
            <v>0</v>
          </cell>
          <cell r="AW165">
            <v>22</v>
          </cell>
          <cell r="AX165">
            <v>7324</v>
          </cell>
          <cell r="AY165" t="str">
            <v>高坂　侑吾</v>
          </cell>
          <cell r="AZ165">
            <v>2</v>
          </cell>
          <cell r="BA165" t="str">
            <v>福光</v>
          </cell>
          <cell r="BB165">
            <v>22</v>
          </cell>
          <cell r="BC165">
            <v>602</v>
          </cell>
          <cell r="BE165" t="str">
            <v>６ｍ０２</v>
          </cell>
          <cell r="BG165" t="str">
            <v/>
          </cell>
          <cell r="BH165">
            <v>0</v>
          </cell>
          <cell r="BI165">
            <v>20</v>
          </cell>
          <cell r="BJ165">
            <v>0</v>
          </cell>
        </row>
        <row r="166">
          <cell r="D166">
            <v>4</v>
          </cell>
          <cell r="E166">
            <v>7435</v>
          </cell>
          <cell r="F166" t="str">
            <v>中島　慶樹</v>
          </cell>
          <cell r="G166">
            <v>3</v>
          </cell>
          <cell r="H166" t="str">
            <v>吉江</v>
          </cell>
          <cell r="I166">
            <v>4</v>
          </cell>
          <cell r="J166">
            <v>1756</v>
          </cell>
          <cell r="L166" t="str">
            <v>１７″５６</v>
          </cell>
          <cell r="N166" t="str">
            <v/>
          </cell>
          <cell r="O166">
            <v>0</v>
          </cell>
          <cell r="Q166">
            <v>3</v>
          </cell>
          <cell r="R166">
            <v>0</v>
          </cell>
          <cell r="AW166">
            <v>7</v>
          </cell>
          <cell r="AX166">
            <v>8505</v>
          </cell>
          <cell r="AY166" t="str">
            <v>吉田　大地</v>
          </cell>
          <cell r="AZ166">
            <v>3</v>
          </cell>
          <cell r="BA166" t="str">
            <v>福野</v>
          </cell>
          <cell r="BB166">
            <v>7</v>
          </cell>
          <cell r="BC166">
            <v>929</v>
          </cell>
          <cell r="BE166" t="str">
            <v>９ｍ２９</v>
          </cell>
          <cell r="BG166" t="str">
            <v/>
          </cell>
          <cell r="BH166">
            <v>0</v>
          </cell>
          <cell r="BI166">
            <v>21</v>
          </cell>
          <cell r="BJ166">
            <v>0</v>
          </cell>
        </row>
        <row r="167">
          <cell r="D167">
            <v>1</v>
          </cell>
          <cell r="E167">
            <v>7601</v>
          </cell>
          <cell r="F167" t="str">
            <v>田守　快生</v>
          </cell>
          <cell r="G167">
            <v>3</v>
          </cell>
          <cell r="H167" t="str">
            <v>出町</v>
          </cell>
          <cell r="I167">
            <v>1</v>
          </cell>
          <cell r="J167">
            <v>1609</v>
          </cell>
          <cell r="L167" t="str">
            <v>１６″０９</v>
          </cell>
          <cell r="N167" t="str">
            <v/>
          </cell>
          <cell r="O167">
            <v>0</v>
          </cell>
          <cell r="Q167">
            <v>4</v>
          </cell>
          <cell r="R167">
            <v>0</v>
          </cell>
          <cell r="AW167">
            <v>26</v>
          </cell>
          <cell r="AX167">
            <v>7813</v>
          </cell>
          <cell r="AY167" t="str">
            <v>辻　　直希</v>
          </cell>
          <cell r="AZ167">
            <v>2</v>
          </cell>
          <cell r="BA167" t="str">
            <v>般若</v>
          </cell>
          <cell r="BB167">
            <v>26</v>
          </cell>
          <cell r="BC167">
            <v>457</v>
          </cell>
          <cell r="BE167" t="str">
            <v>４ｍ５７</v>
          </cell>
          <cell r="BG167" t="str">
            <v/>
          </cell>
          <cell r="BH167">
            <v>0</v>
          </cell>
          <cell r="BI167">
            <v>22</v>
          </cell>
          <cell r="BJ167">
            <v>0</v>
          </cell>
        </row>
        <row r="168">
          <cell r="D168">
            <v>2</v>
          </cell>
          <cell r="E168">
            <v>7922</v>
          </cell>
          <cell r="F168" t="str">
            <v>中嶋　嵩己</v>
          </cell>
          <cell r="G168">
            <v>3</v>
          </cell>
          <cell r="H168" t="str">
            <v>井波</v>
          </cell>
          <cell r="I168">
            <v>2</v>
          </cell>
          <cell r="J168">
            <v>1633</v>
          </cell>
          <cell r="L168" t="str">
            <v>１６″３３</v>
          </cell>
          <cell r="N168" t="str">
            <v/>
          </cell>
          <cell r="O168">
            <v>0</v>
          </cell>
          <cell r="Q168">
            <v>5</v>
          </cell>
          <cell r="R168">
            <v>0</v>
          </cell>
          <cell r="AW168">
            <v>4</v>
          </cell>
          <cell r="AX168">
            <v>7107</v>
          </cell>
          <cell r="AY168" t="str">
            <v>船見　尚輝</v>
          </cell>
          <cell r="AZ168">
            <v>3</v>
          </cell>
          <cell r="BA168" t="str">
            <v>津沢</v>
          </cell>
          <cell r="BB168">
            <v>4</v>
          </cell>
          <cell r="BC168">
            <v>966</v>
          </cell>
          <cell r="BE168" t="str">
            <v>９ｍ６６</v>
          </cell>
          <cell r="BG168" t="str">
            <v/>
          </cell>
          <cell r="BH168">
            <v>0</v>
          </cell>
          <cell r="BI168">
            <v>23</v>
          </cell>
          <cell r="BJ168">
            <v>0</v>
          </cell>
        </row>
        <row r="169">
          <cell r="D169">
            <v>3</v>
          </cell>
          <cell r="E169">
            <v>7613</v>
          </cell>
          <cell r="F169" t="str">
            <v>吉川　広祐</v>
          </cell>
          <cell r="G169">
            <v>3</v>
          </cell>
          <cell r="H169" t="str">
            <v>出町</v>
          </cell>
          <cell r="I169">
            <v>3</v>
          </cell>
          <cell r="J169">
            <v>1649</v>
          </cell>
          <cell r="L169" t="str">
            <v>１６″４９</v>
          </cell>
          <cell r="N169" t="str">
            <v/>
          </cell>
          <cell r="O169">
            <v>0</v>
          </cell>
          <cell r="Q169">
            <v>6</v>
          </cell>
          <cell r="R169">
            <v>0</v>
          </cell>
          <cell r="AW169">
            <v>3</v>
          </cell>
          <cell r="AX169">
            <v>8317</v>
          </cell>
          <cell r="AY169" t="str">
            <v>石村　太一</v>
          </cell>
          <cell r="AZ169">
            <v>3</v>
          </cell>
          <cell r="BA169" t="str">
            <v>平</v>
          </cell>
          <cell r="BB169">
            <v>3</v>
          </cell>
          <cell r="BC169">
            <v>983</v>
          </cell>
          <cell r="BE169" t="str">
            <v>９ｍ８３</v>
          </cell>
          <cell r="BG169" t="str">
            <v/>
          </cell>
          <cell r="BH169">
            <v>0</v>
          </cell>
          <cell r="BI169">
            <v>24</v>
          </cell>
          <cell r="BJ169">
            <v>0</v>
          </cell>
        </row>
        <row r="170">
          <cell r="D170">
            <v>8</v>
          </cell>
          <cell r="E170">
            <v>7303</v>
          </cell>
          <cell r="F170" t="str">
            <v>堂髙　健志</v>
          </cell>
          <cell r="G170">
            <v>3</v>
          </cell>
          <cell r="H170" t="str">
            <v>福光</v>
          </cell>
          <cell r="I170">
            <v>8</v>
          </cell>
          <cell r="J170">
            <v>1922</v>
          </cell>
          <cell r="L170" t="str">
            <v>１９″２２</v>
          </cell>
          <cell r="N170" t="str">
            <v/>
          </cell>
          <cell r="O170">
            <v>0</v>
          </cell>
          <cell r="Q170">
            <v>7</v>
          </cell>
          <cell r="R170">
            <v>0</v>
          </cell>
          <cell r="AW170">
            <v>25</v>
          </cell>
          <cell r="AX170">
            <v>8616</v>
          </cell>
          <cell r="AY170" t="str">
            <v>吉田　治寛</v>
          </cell>
          <cell r="AZ170">
            <v>2</v>
          </cell>
          <cell r="BA170" t="str">
            <v>井口</v>
          </cell>
          <cell r="BB170">
            <v>25</v>
          </cell>
          <cell r="BC170">
            <v>548</v>
          </cell>
          <cell r="BE170" t="str">
            <v>５ｍ４８</v>
          </cell>
          <cell r="BG170" t="str">
            <v/>
          </cell>
          <cell r="BH170">
            <v>0</v>
          </cell>
          <cell r="BI170">
            <v>25</v>
          </cell>
          <cell r="BJ170">
            <v>0</v>
          </cell>
        </row>
        <row r="171">
          <cell r="D171">
            <v>5</v>
          </cell>
          <cell r="E171">
            <v>8518</v>
          </cell>
          <cell r="F171" t="str">
            <v>橋本　一丸</v>
          </cell>
          <cell r="G171">
            <v>2</v>
          </cell>
          <cell r="H171" t="str">
            <v>福野</v>
          </cell>
          <cell r="I171">
            <v>5</v>
          </cell>
          <cell r="J171">
            <v>1780</v>
          </cell>
          <cell r="L171" t="str">
            <v>１７″８０</v>
          </cell>
          <cell r="N171" t="str">
            <v/>
          </cell>
          <cell r="O171">
            <v>0</v>
          </cell>
          <cell r="Q171">
            <v>8</v>
          </cell>
          <cell r="R171">
            <v>0</v>
          </cell>
          <cell r="AW171">
            <v>18</v>
          </cell>
          <cell r="AX171">
            <v>8018</v>
          </cell>
          <cell r="AY171" t="str">
            <v>米澤　旺活</v>
          </cell>
          <cell r="AZ171">
            <v>3</v>
          </cell>
          <cell r="BA171" t="str">
            <v>庄川</v>
          </cell>
          <cell r="BB171">
            <v>18</v>
          </cell>
          <cell r="BC171">
            <v>690</v>
          </cell>
          <cell r="BE171" t="str">
            <v>６ｍ９０</v>
          </cell>
          <cell r="BG171" t="str">
            <v/>
          </cell>
          <cell r="BH171">
            <v>0</v>
          </cell>
          <cell r="BI171">
            <v>26</v>
          </cell>
          <cell r="BJ171">
            <v>0</v>
          </cell>
        </row>
        <row r="172">
          <cell r="AW172">
            <v>29</v>
          </cell>
          <cell r="AX172">
            <v>8516</v>
          </cell>
          <cell r="AY172" t="str">
            <v>土永　琢磨(県)</v>
          </cell>
          <cell r="AZ172">
            <v>2</v>
          </cell>
          <cell r="BA172" t="str">
            <v>福野</v>
          </cell>
          <cell r="BB172">
            <v>29</v>
          </cell>
          <cell r="BC172">
            <v>725</v>
          </cell>
          <cell r="BE172" t="str">
            <v>７ｍ２５</v>
          </cell>
          <cell r="BG172" t="str">
            <v/>
          </cell>
          <cell r="BH172">
            <v>0</v>
          </cell>
          <cell r="BI172">
            <v>27</v>
          </cell>
          <cell r="BJ172">
            <v>0</v>
          </cell>
        </row>
        <row r="173">
          <cell r="AW173">
            <v>28</v>
          </cell>
          <cell r="AX173">
            <v>8313</v>
          </cell>
          <cell r="AY173" t="str">
            <v>鉢呂　大輔(県)</v>
          </cell>
          <cell r="AZ173">
            <v>2</v>
          </cell>
          <cell r="BA173" t="str">
            <v>平</v>
          </cell>
          <cell r="BB173">
            <v>28</v>
          </cell>
          <cell r="BC173">
            <v>533</v>
          </cell>
          <cell r="BE173" t="str">
            <v>５ｍ３３</v>
          </cell>
          <cell r="BG173" t="str">
            <v/>
          </cell>
          <cell r="BH173">
            <v>0</v>
          </cell>
          <cell r="BI173">
            <v>28</v>
          </cell>
          <cell r="BJ173">
            <v>0</v>
          </cell>
        </row>
        <row r="174">
          <cell r="AW174">
            <v>27</v>
          </cell>
          <cell r="AX174">
            <v>8319</v>
          </cell>
          <cell r="AY174" t="str">
            <v>藤井　美徳(県)</v>
          </cell>
          <cell r="AZ174">
            <v>3</v>
          </cell>
          <cell r="BA174" t="str">
            <v>平</v>
          </cell>
          <cell r="BB174">
            <v>27</v>
          </cell>
          <cell r="BC174">
            <v>752</v>
          </cell>
          <cell r="BE174" t="str">
            <v>７ｍ５２</v>
          </cell>
          <cell r="BG174" t="str">
            <v/>
          </cell>
          <cell r="BH174">
            <v>0</v>
          </cell>
          <cell r="BI174">
            <v>29</v>
          </cell>
          <cell r="BJ174">
            <v>0</v>
          </cell>
        </row>
        <row r="175">
          <cell r="AW175">
            <v>0</v>
          </cell>
          <cell r="AY175" t="str">
            <v/>
          </cell>
          <cell r="AZ175" t="str">
            <v/>
          </cell>
          <cell r="BA175" t="str">
            <v/>
          </cell>
          <cell r="BE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 t="e">
            <v>#N/A</v>
          </cell>
        </row>
        <row r="176">
          <cell r="AW176">
            <v>0</v>
          </cell>
          <cell r="AY176" t="str">
            <v/>
          </cell>
          <cell r="AZ176" t="str">
            <v/>
          </cell>
          <cell r="BA176" t="str">
            <v/>
          </cell>
          <cell r="BE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e">
            <v>#N/A</v>
          </cell>
        </row>
        <row r="177">
          <cell r="AW177">
            <v>0</v>
          </cell>
          <cell r="AY177" t="str">
            <v/>
          </cell>
          <cell r="AZ177" t="str">
            <v/>
          </cell>
          <cell r="BA177" t="str">
            <v/>
          </cell>
          <cell r="BE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e">
            <v>#N/A</v>
          </cell>
        </row>
        <row r="178">
          <cell r="AW178">
            <v>0</v>
          </cell>
          <cell r="AY178" t="str">
            <v/>
          </cell>
          <cell r="AZ178" t="str">
            <v/>
          </cell>
          <cell r="BA178" t="str">
            <v/>
          </cell>
          <cell r="BE178" t="str">
            <v/>
          </cell>
          <cell r="BG178" t="str">
            <v/>
          </cell>
          <cell r="BH178" t="str">
            <v/>
          </cell>
          <cell r="BI178" t="str">
            <v/>
          </cell>
          <cell r="BJ178" t="e">
            <v>#N/A</v>
          </cell>
        </row>
        <row r="179">
          <cell r="AW179">
            <v>0</v>
          </cell>
          <cell r="AY179" t="str">
            <v/>
          </cell>
          <cell r="AZ179" t="str">
            <v/>
          </cell>
          <cell r="BA179" t="str">
            <v/>
          </cell>
          <cell r="BE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 t="e">
            <v>#N/A</v>
          </cell>
        </row>
        <row r="180">
          <cell r="AW180">
            <v>0</v>
          </cell>
          <cell r="AY180" t="str">
            <v/>
          </cell>
          <cell r="AZ180" t="str">
            <v/>
          </cell>
          <cell r="BA180" t="str">
            <v/>
          </cell>
          <cell r="BE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e">
            <v>#N/A</v>
          </cell>
        </row>
        <row r="181">
          <cell r="AW181">
            <v>0</v>
          </cell>
          <cell r="AY181" t="str">
            <v/>
          </cell>
          <cell r="AZ181" t="str">
            <v/>
          </cell>
          <cell r="BA181" t="str">
            <v/>
          </cell>
          <cell r="BE181" t="str">
            <v/>
          </cell>
          <cell r="BG181" t="str">
            <v/>
          </cell>
          <cell r="BH181" t="str">
            <v/>
          </cell>
          <cell r="BI181" t="str">
            <v/>
          </cell>
          <cell r="BJ181" t="e">
            <v>#N/A</v>
          </cell>
        </row>
      </sheetData>
      <sheetData sheetId="2">
        <row r="2">
          <cell r="C2">
            <v>1</v>
          </cell>
          <cell r="D2">
            <v>1</v>
          </cell>
          <cell r="E2">
            <v>5</v>
          </cell>
          <cell r="F2">
            <v>204</v>
          </cell>
          <cell r="G2">
            <v>7601</v>
          </cell>
          <cell r="H2" t="str">
            <v>田守　快生</v>
          </cell>
          <cell r="I2">
            <v>3</v>
          </cell>
          <cell r="J2" t="str">
            <v>出町</v>
          </cell>
          <cell r="K2">
            <v>1646</v>
          </cell>
          <cell r="L2">
            <v>-0.5</v>
          </cell>
          <cell r="M2" t="str">
            <v>１６″４６</v>
          </cell>
          <cell r="N2" t="str">
            <v>(-0.5)</v>
          </cell>
          <cell r="O2">
            <v>682</v>
          </cell>
          <cell r="P2">
            <v>985</v>
          </cell>
          <cell r="Q2" t="str">
            <v>９ｍ８５</v>
          </cell>
          <cell r="R2">
            <v>477</v>
          </cell>
          <cell r="S2">
            <v>155</v>
          </cell>
          <cell r="T2" t="str">
            <v>１ｍ５５</v>
          </cell>
          <cell r="U2">
            <v>426</v>
          </cell>
          <cell r="V2">
            <v>5776</v>
          </cell>
          <cell r="W2" t="str">
            <v>５７″７６</v>
          </cell>
          <cell r="X2">
            <v>493</v>
          </cell>
          <cell r="Y2">
            <v>1159</v>
          </cell>
          <cell r="Z2">
            <v>1159</v>
          </cell>
          <cell r="AA2">
            <v>1</v>
          </cell>
          <cell r="AB2">
            <v>1585</v>
          </cell>
          <cell r="AC2">
            <v>1585</v>
          </cell>
          <cell r="AD2">
            <v>1</v>
          </cell>
          <cell r="AE2">
            <v>2078</v>
          </cell>
          <cell r="AF2">
            <v>2078</v>
          </cell>
          <cell r="AG2">
            <v>1</v>
          </cell>
          <cell r="AH2">
            <v>1</v>
          </cell>
          <cell r="AI2" t="str">
            <v/>
          </cell>
          <cell r="AJ2">
            <v>0</v>
          </cell>
          <cell r="AK2">
            <v>0</v>
          </cell>
        </row>
        <row r="3">
          <cell r="C3">
            <v>2</v>
          </cell>
          <cell r="D3">
            <v>2</v>
          </cell>
          <cell r="E3">
            <v>4</v>
          </cell>
          <cell r="F3">
            <v>203</v>
          </cell>
          <cell r="G3">
            <v>7435</v>
          </cell>
          <cell r="H3" t="str">
            <v>中島　慶樹</v>
          </cell>
          <cell r="I3">
            <v>3</v>
          </cell>
          <cell r="J3" t="str">
            <v>吉江</v>
          </cell>
          <cell r="K3">
            <v>1707</v>
          </cell>
          <cell r="L3">
            <v>1.5</v>
          </cell>
          <cell r="M3" t="str">
            <v>１７″０７</v>
          </cell>
          <cell r="N3" t="str">
            <v>(+1.5)</v>
          </cell>
          <cell r="O3">
            <v>617</v>
          </cell>
          <cell r="P3">
            <v>781</v>
          </cell>
          <cell r="Q3" t="str">
            <v>７ｍ８１</v>
          </cell>
          <cell r="R3">
            <v>355</v>
          </cell>
          <cell r="S3">
            <v>160</v>
          </cell>
          <cell r="T3" t="str">
            <v>１ｍ６０</v>
          </cell>
          <cell r="U3">
            <v>464</v>
          </cell>
          <cell r="V3">
            <v>5555</v>
          </cell>
          <cell r="W3" t="str">
            <v>５５″５５</v>
          </cell>
          <cell r="X3">
            <v>577</v>
          </cell>
          <cell r="Y3">
            <v>972</v>
          </cell>
          <cell r="Z3">
            <v>972</v>
          </cell>
          <cell r="AA3">
            <v>4</v>
          </cell>
          <cell r="AB3">
            <v>1436</v>
          </cell>
          <cell r="AC3">
            <v>1436</v>
          </cell>
          <cell r="AD3">
            <v>4</v>
          </cell>
          <cell r="AE3">
            <v>2013</v>
          </cell>
          <cell r="AF3">
            <v>2013</v>
          </cell>
          <cell r="AG3">
            <v>2</v>
          </cell>
          <cell r="AH3">
            <v>2</v>
          </cell>
          <cell r="AI3" t="str">
            <v/>
          </cell>
          <cell r="AJ3">
            <v>0</v>
          </cell>
          <cell r="AK3">
            <v>0</v>
          </cell>
        </row>
        <row r="4">
          <cell r="C4">
            <v>3</v>
          </cell>
          <cell r="D4">
            <v>2</v>
          </cell>
          <cell r="E4">
            <v>5</v>
          </cell>
          <cell r="F4">
            <v>206</v>
          </cell>
          <cell r="G4">
            <v>7613</v>
          </cell>
          <cell r="H4" t="str">
            <v>吉川　広祐</v>
          </cell>
          <cell r="I4">
            <v>3</v>
          </cell>
          <cell r="J4" t="str">
            <v>出町</v>
          </cell>
          <cell r="K4">
            <v>1649</v>
          </cell>
          <cell r="L4">
            <v>1.5</v>
          </cell>
          <cell r="M4" t="str">
            <v>１６″４９</v>
          </cell>
          <cell r="N4" t="str">
            <v>(+1.5)</v>
          </cell>
          <cell r="O4">
            <v>679</v>
          </cell>
          <cell r="P4">
            <v>888</v>
          </cell>
          <cell r="Q4" t="str">
            <v>８ｍ８８</v>
          </cell>
          <cell r="R4">
            <v>419</v>
          </cell>
          <cell r="S4">
            <v>150</v>
          </cell>
          <cell r="T4" t="str">
            <v>１ｍ５０</v>
          </cell>
          <cell r="U4">
            <v>389</v>
          </cell>
          <cell r="V4">
            <v>5855</v>
          </cell>
          <cell r="W4" t="str">
            <v>５８″５５</v>
          </cell>
          <cell r="X4">
            <v>464</v>
          </cell>
          <cell r="Y4">
            <v>1098</v>
          </cell>
          <cell r="Z4">
            <v>1098</v>
          </cell>
          <cell r="AA4">
            <v>3</v>
          </cell>
          <cell r="AB4">
            <v>1487</v>
          </cell>
          <cell r="AC4">
            <v>1487</v>
          </cell>
          <cell r="AD4">
            <v>3</v>
          </cell>
          <cell r="AE4">
            <v>1951</v>
          </cell>
          <cell r="AF4">
            <v>1951</v>
          </cell>
          <cell r="AG4">
            <v>3</v>
          </cell>
          <cell r="AH4">
            <v>3</v>
          </cell>
          <cell r="AI4" t="str">
            <v/>
          </cell>
          <cell r="AJ4">
            <v>0</v>
          </cell>
          <cell r="AK4">
            <v>0</v>
          </cell>
        </row>
        <row r="5">
          <cell r="C5">
            <v>4</v>
          </cell>
          <cell r="D5">
            <v>1</v>
          </cell>
          <cell r="E5">
            <v>2</v>
          </cell>
          <cell r="F5">
            <v>205</v>
          </cell>
          <cell r="G5">
            <v>7922</v>
          </cell>
          <cell r="H5" t="str">
            <v>中嶋　嵩己</v>
          </cell>
          <cell r="I5">
            <v>3</v>
          </cell>
          <cell r="J5" t="str">
            <v>井波</v>
          </cell>
          <cell r="K5">
            <v>1707</v>
          </cell>
          <cell r="L5">
            <v>-0.5</v>
          </cell>
          <cell r="M5" t="str">
            <v>１７″０７</v>
          </cell>
          <cell r="N5" t="str">
            <v>(-0.5)</v>
          </cell>
          <cell r="O5">
            <v>617</v>
          </cell>
          <cell r="P5">
            <v>1043</v>
          </cell>
          <cell r="Q5" t="str">
            <v>１０ｍ４３</v>
          </cell>
          <cell r="R5">
            <v>512</v>
          </cell>
          <cell r="S5">
            <v>150</v>
          </cell>
          <cell r="T5" t="str">
            <v>１ｍ５０</v>
          </cell>
          <cell r="U5">
            <v>389</v>
          </cell>
          <cell r="V5">
            <v>5966</v>
          </cell>
          <cell r="W5" t="str">
            <v>５９″６６</v>
          </cell>
          <cell r="X5">
            <v>425</v>
          </cell>
          <cell r="Y5">
            <v>1129</v>
          </cell>
          <cell r="Z5">
            <v>1129</v>
          </cell>
          <cell r="AA5">
            <v>2</v>
          </cell>
          <cell r="AB5">
            <v>1518</v>
          </cell>
          <cell r="AC5">
            <v>1518</v>
          </cell>
          <cell r="AD5">
            <v>2</v>
          </cell>
          <cell r="AE5">
            <v>1943</v>
          </cell>
          <cell r="AF5">
            <v>1943</v>
          </cell>
          <cell r="AG5">
            <v>4</v>
          </cell>
          <cell r="AH5">
            <v>4</v>
          </cell>
          <cell r="AI5" t="str">
            <v/>
          </cell>
          <cell r="AJ5">
            <v>0</v>
          </cell>
          <cell r="AK5">
            <v>0</v>
          </cell>
        </row>
        <row r="6">
          <cell r="C6">
            <v>5</v>
          </cell>
          <cell r="D6">
            <v>1</v>
          </cell>
          <cell r="E6">
            <v>3</v>
          </cell>
          <cell r="F6">
            <v>208</v>
          </cell>
          <cell r="G6">
            <v>8507</v>
          </cell>
          <cell r="H6" t="str">
            <v>芝井　良太</v>
          </cell>
          <cell r="I6">
            <v>3</v>
          </cell>
          <cell r="J6" t="str">
            <v>福野</v>
          </cell>
          <cell r="K6">
            <v>1907</v>
          </cell>
          <cell r="L6">
            <v>-0.5</v>
          </cell>
          <cell r="M6" t="str">
            <v>１９″０７</v>
          </cell>
          <cell r="N6" t="str">
            <v>(-0.5)</v>
          </cell>
          <cell r="O6">
            <v>426</v>
          </cell>
          <cell r="P6">
            <v>880</v>
          </cell>
          <cell r="Q6" t="str">
            <v>８ｍ８０</v>
          </cell>
          <cell r="R6">
            <v>414</v>
          </cell>
          <cell r="S6">
            <v>160</v>
          </cell>
          <cell r="T6" t="str">
            <v>１ｍ６０</v>
          </cell>
          <cell r="U6">
            <v>464</v>
          </cell>
          <cell r="V6">
            <v>5672</v>
          </cell>
          <cell r="W6" t="str">
            <v>５６″７２</v>
          </cell>
          <cell r="X6">
            <v>532</v>
          </cell>
          <cell r="Y6">
            <v>840</v>
          </cell>
          <cell r="Z6">
            <v>840</v>
          </cell>
          <cell r="AA6">
            <v>6</v>
          </cell>
          <cell r="AB6">
            <v>1304</v>
          </cell>
          <cell r="AC6">
            <v>1304</v>
          </cell>
          <cell r="AD6">
            <v>5</v>
          </cell>
          <cell r="AE6">
            <v>1836</v>
          </cell>
          <cell r="AF6">
            <v>1836</v>
          </cell>
          <cell r="AG6">
            <v>5</v>
          </cell>
          <cell r="AH6">
            <v>5</v>
          </cell>
          <cell r="AI6" t="str">
            <v/>
          </cell>
          <cell r="AJ6">
            <v>0</v>
          </cell>
          <cell r="AK6">
            <v>0</v>
          </cell>
        </row>
        <row r="7">
          <cell r="C7">
            <v>6</v>
          </cell>
          <cell r="D7">
            <v>2</v>
          </cell>
          <cell r="E7">
            <v>6</v>
          </cell>
          <cell r="F7">
            <v>207</v>
          </cell>
          <cell r="G7">
            <v>7702</v>
          </cell>
          <cell r="H7" t="str">
            <v>中井　空</v>
          </cell>
          <cell r="I7">
            <v>3</v>
          </cell>
          <cell r="J7" t="str">
            <v>庄西</v>
          </cell>
          <cell r="K7">
            <v>1957</v>
          </cell>
          <cell r="L7">
            <v>1.5</v>
          </cell>
          <cell r="M7" t="str">
            <v>１９″５７</v>
          </cell>
          <cell r="N7" t="str">
            <v>(+1.5)</v>
          </cell>
          <cell r="O7">
            <v>384</v>
          </cell>
          <cell r="P7">
            <v>956</v>
          </cell>
          <cell r="Q7" t="str">
            <v>９ｍ５６</v>
          </cell>
          <cell r="R7">
            <v>459</v>
          </cell>
          <cell r="S7">
            <v>150</v>
          </cell>
          <cell r="T7" t="str">
            <v>１ｍ５０</v>
          </cell>
          <cell r="U7">
            <v>389</v>
          </cell>
          <cell r="V7">
            <v>5942</v>
          </cell>
          <cell r="W7" t="str">
            <v>５９″４２</v>
          </cell>
          <cell r="X7">
            <v>433</v>
          </cell>
          <cell r="Y7">
            <v>843</v>
          </cell>
          <cell r="Z7">
            <v>843</v>
          </cell>
          <cell r="AA7">
            <v>5</v>
          </cell>
          <cell r="AB7">
            <v>1232</v>
          </cell>
          <cell r="AC7">
            <v>1232</v>
          </cell>
          <cell r="AD7">
            <v>6</v>
          </cell>
          <cell r="AE7">
            <v>1665</v>
          </cell>
          <cell r="AF7">
            <v>1665</v>
          </cell>
          <cell r="AG7">
            <v>6</v>
          </cell>
          <cell r="AH7">
            <v>6</v>
          </cell>
          <cell r="AI7" t="str">
            <v/>
          </cell>
          <cell r="AJ7">
            <v>0</v>
          </cell>
          <cell r="AK7">
            <v>0</v>
          </cell>
        </row>
        <row r="8">
          <cell r="C8">
            <v>7</v>
          </cell>
          <cell r="D8">
            <v>1</v>
          </cell>
          <cell r="E8">
            <v>6</v>
          </cell>
          <cell r="F8">
            <v>105</v>
          </cell>
          <cell r="G8">
            <v>7705</v>
          </cell>
          <cell r="H8" t="str">
            <v>髙畑　萩</v>
          </cell>
          <cell r="I8">
            <v>3</v>
          </cell>
          <cell r="J8" t="str">
            <v>庄西</v>
          </cell>
          <cell r="K8">
            <v>2022</v>
          </cell>
          <cell r="L8">
            <v>-0.5</v>
          </cell>
          <cell r="M8" t="str">
            <v>２０″２２</v>
          </cell>
          <cell r="N8" t="str">
            <v>(-0.5)</v>
          </cell>
          <cell r="O8">
            <v>332</v>
          </cell>
          <cell r="P8">
            <v>840</v>
          </cell>
          <cell r="Q8" t="str">
            <v>８ｍ４０</v>
          </cell>
          <cell r="R8">
            <v>390</v>
          </cell>
          <cell r="S8">
            <v>145</v>
          </cell>
          <cell r="T8" t="str">
            <v>１ｍ４５</v>
          </cell>
          <cell r="U8">
            <v>352</v>
          </cell>
          <cell r="V8">
            <v>5739</v>
          </cell>
          <cell r="W8" t="str">
            <v>５７″３９</v>
          </cell>
          <cell r="X8">
            <v>506</v>
          </cell>
          <cell r="Y8">
            <v>722</v>
          </cell>
          <cell r="Z8">
            <v>722</v>
          </cell>
          <cell r="AA8">
            <v>9</v>
          </cell>
          <cell r="AB8">
            <v>1074</v>
          </cell>
          <cell r="AC8">
            <v>1074</v>
          </cell>
          <cell r="AD8">
            <v>9</v>
          </cell>
          <cell r="AE8">
            <v>1580</v>
          </cell>
          <cell r="AF8">
            <v>1580</v>
          </cell>
          <cell r="AG8">
            <v>7</v>
          </cell>
          <cell r="AH8">
            <v>7</v>
          </cell>
          <cell r="AI8" t="str">
            <v/>
          </cell>
          <cell r="AJ8">
            <v>0</v>
          </cell>
          <cell r="AK8">
            <v>0</v>
          </cell>
        </row>
        <row r="9">
          <cell r="C9">
            <v>8</v>
          </cell>
          <cell r="D9">
            <v>2</v>
          </cell>
          <cell r="E9">
            <v>7</v>
          </cell>
          <cell r="F9">
            <v>103</v>
          </cell>
          <cell r="G9">
            <v>6803</v>
          </cell>
          <cell r="H9" t="str">
            <v>加賀見祐希</v>
          </cell>
          <cell r="I9">
            <v>3</v>
          </cell>
          <cell r="J9" t="str">
            <v>石動</v>
          </cell>
          <cell r="K9">
            <v>1936</v>
          </cell>
          <cell r="L9">
            <v>1.5</v>
          </cell>
          <cell r="M9" t="str">
            <v>１９″３６</v>
          </cell>
          <cell r="N9" t="str">
            <v>(+1.5)</v>
          </cell>
          <cell r="O9">
            <v>401</v>
          </cell>
          <cell r="P9">
            <v>764</v>
          </cell>
          <cell r="Q9" t="str">
            <v>７ｍ６４</v>
          </cell>
          <cell r="R9">
            <v>345</v>
          </cell>
          <cell r="S9">
            <v>150</v>
          </cell>
          <cell r="T9" t="str">
            <v>１ｍ５０</v>
          </cell>
          <cell r="U9">
            <v>389</v>
          </cell>
          <cell r="V9">
            <v>5947</v>
          </cell>
          <cell r="W9" t="str">
            <v>５９″４７</v>
          </cell>
          <cell r="X9">
            <v>431</v>
          </cell>
          <cell r="Y9">
            <v>746</v>
          </cell>
          <cell r="Z9">
            <v>746</v>
          </cell>
          <cell r="AA9">
            <v>8</v>
          </cell>
          <cell r="AB9">
            <v>1135</v>
          </cell>
          <cell r="AC9">
            <v>1135</v>
          </cell>
          <cell r="AD9">
            <v>8</v>
          </cell>
          <cell r="AE9">
            <v>1566</v>
          </cell>
          <cell r="AF9">
            <v>1566</v>
          </cell>
          <cell r="AG9">
            <v>8</v>
          </cell>
          <cell r="AH9">
            <v>8</v>
          </cell>
          <cell r="AI9" t="str">
            <v/>
          </cell>
          <cell r="AJ9">
            <v>0</v>
          </cell>
          <cell r="AK9">
            <v>0</v>
          </cell>
        </row>
        <row r="10">
          <cell r="C10">
            <v>9</v>
          </cell>
          <cell r="D10">
            <v>1</v>
          </cell>
          <cell r="E10">
            <v>8</v>
          </cell>
          <cell r="F10">
            <v>106</v>
          </cell>
          <cell r="G10">
            <v>8225</v>
          </cell>
          <cell r="H10" t="str">
            <v>山田　貴宏</v>
          </cell>
          <cell r="I10">
            <v>3</v>
          </cell>
          <cell r="J10" t="str">
            <v>城端</v>
          </cell>
          <cell r="K10">
            <v>1887</v>
          </cell>
          <cell r="L10">
            <v>-0.5</v>
          </cell>
          <cell r="M10" t="str">
            <v>１８″８７</v>
          </cell>
          <cell r="N10" t="str">
            <v>(-0.5)</v>
          </cell>
          <cell r="O10">
            <v>444</v>
          </cell>
          <cell r="P10">
            <v>757</v>
          </cell>
          <cell r="Q10" t="str">
            <v>７ｍ５７</v>
          </cell>
          <cell r="R10">
            <v>341</v>
          </cell>
          <cell r="S10">
            <v>150</v>
          </cell>
          <cell r="T10" t="str">
            <v>１ｍ５０</v>
          </cell>
          <cell r="U10">
            <v>389</v>
          </cell>
          <cell r="V10">
            <v>10690</v>
          </cell>
          <cell r="W10" t="str">
            <v>１′０６″９０</v>
          </cell>
          <cell r="X10">
            <v>209</v>
          </cell>
          <cell r="Y10">
            <v>785</v>
          </cell>
          <cell r="Z10">
            <v>785</v>
          </cell>
          <cell r="AA10">
            <v>7</v>
          </cell>
          <cell r="AB10">
            <v>1174</v>
          </cell>
          <cell r="AC10">
            <v>1174</v>
          </cell>
          <cell r="AD10">
            <v>7</v>
          </cell>
          <cell r="AE10">
            <v>1383</v>
          </cell>
          <cell r="AF10">
            <v>1383</v>
          </cell>
          <cell r="AG10">
            <v>9</v>
          </cell>
          <cell r="AH10">
            <v>9</v>
          </cell>
          <cell r="AI10" t="str">
            <v/>
          </cell>
          <cell r="AJ10">
            <v>0</v>
          </cell>
          <cell r="AK10">
            <v>0</v>
          </cell>
        </row>
        <row r="11">
          <cell r="C11">
            <v>10</v>
          </cell>
          <cell r="D11">
            <v>2</v>
          </cell>
          <cell r="E11">
            <v>8</v>
          </cell>
          <cell r="F11">
            <v>104</v>
          </cell>
          <cell r="G11">
            <v>8220</v>
          </cell>
          <cell r="H11" t="str">
            <v>中川　稜太</v>
          </cell>
          <cell r="I11">
            <v>3</v>
          </cell>
          <cell r="J11" t="str">
            <v>城端</v>
          </cell>
          <cell r="K11">
            <v>2090</v>
          </cell>
          <cell r="L11">
            <v>1.5</v>
          </cell>
          <cell r="M11" t="str">
            <v>２０″９０</v>
          </cell>
          <cell r="N11" t="str">
            <v>(+1.5)</v>
          </cell>
          <cell r="O11">
            <v>282</v>
          </cell>
          <cell r="P11">
            <v>813</v>
          </cell>
          <cell r="Q11" t="str">
            <v>８ｍ１３</v>
          </cell>
          <cell r="R11">
            <v>374</v>
          </cell>
          <cell r="S11">
            <v>145</v>
          </cell>
          <cell r="T11" t="str">
            <v>１ｍ４５</v>
          </cell>
          <cell r="U11">
            <v>352</v>
          </cell>
          <cell r="V11">
            <v>10149</v>
          </cell>
          <cell r="W11" t="str">
            <v>１′０１″４９</v>
          </cell>
          <cell r="X11">
            <v>364</v>
          </cell>
          <cell r="Y11">
            <v>656</v>
          </cell>
          <cell r="Z11">
            <v>656</v>
          </cell>
          <cell r="AA11">
            <v>10</v>
          </cell>
          <cell r="AB11">
            <v>1008</v>
          </cell>
          <cell r="AC11">
            <v>1008</v>
          </cell>
          <cell r="AD11">
            <v>10</v>
          </cell>
          <cell r="AE11">
            <v>1372</v>
          </cell>
          <cell r="AF11">
            <v>1372</v>
          </cell>
          <cell r="AG11">
            <v>10</v>
          </cell>
          <cell r="AH11">
            <v>10</v>
          </cell>
          <cell r="AI11" t="str">
            <v/>
          </cell>
          <cell r="AJ11">
            <v>0</v>
          </cell>
          <cell r="AK11">
            <v>0</v>
          </cell>
        </row>
        <row r="12">
          <cell r="C12">
            <v>11</v>
          </cell>
          <cell r="D12">
            <v>2</v>
          </cell>
          <cell r="E12">
            <v>3</v>
          </cell>
          <cell r="F12">
            <v>107</v>
          </cell>
          <cell r="G12">
            <v>7103</v>
          </cell>
          <cell r="H12" t="str">
            <v>沼田　涼平</v>
          </cell>
          <cell r="I12">
            <v>3</v>
          </cell>
          <cell r="J12" t="str">
            <v>津沢</v>
          </cell>
          <cell r="K12">
            <v>2235</v>
          </cell>
          <cell r="L12">
            <v>1.5</v>
          </cell>
          <cell r="M12" t="str">
            <v>２２″３５</v>
          </cell>
          <cell r="N12" t="str">
            <v>(+1.5)</v>
          </cell>
          <cell r="O12">
            <v>187</v>
          </cell>
          <cell r="P12">
            <v>711</v>
          </cell>
          <cell r="Q12" t="str">
            <v>７ｍ１１</v>
          </cell>
          <cell r="R12">
            <v>314</v>
          </cell>
          <cell r="S12">
            <v>125</v>
          </cell>
          <cell r="T12" t="str">
            <v>１ｍ２５</v>
          </cell>
          <cell r="U12">
            <v>218</v>
          </cell>
          <cell r="V12">
            <v>10802</v>
          </cell>
          <cell r="W12" t="str">
            <v>１′０８″０２</v>
          </cell>
          <cell r="X12">
            <v>182</v>
          </cell>
          <cell r="Y12">
            <v>501</v>
          </cell>
          <cell r="Z12">
            <v>501</v>
          </cell>
          <cell r="AA12">
            <v>11</v>
          </cell>
          <cell r="AB12">
            <v>719</v>
          </cell>
          <cell r="AC12">
            <v>719</v>
          </cell>
          <cell r="AD12">
            <v>11</v>
          </cell>
          <cell r="AE12">
            <v>901</v>
          </cell>
          <cell r="AF12">
            <v>901</v>
          </cell>
          <cell r="AG12">
            <v>11</v>
          </cell>
          <cell r="AH12">
            <v>11</v>
          </cell>
          <cell r="AI12" t="str">
            <v/>
          </cell>
          <cell r="AJ12">
            <v>0</v>
          </cell>
          <cell r="AK12">
            <v>0</v>
          </cell>
        </row>
        <row r="13">
          <cell r="C13">
            <v>12</v>
          </cell>
          <cell r="D13">
            <v>1</v>
          </cell>
          <cell r="E13">
            <v>4</v>
          </cell>
          <cell r="F13">
            <v>108</v>
          </cell>
          <cell r="G13">
            <v>7302</v>
          </cell>
          <cell r="H13" t="str">
            <v>河合　十夢</v>
          </cell>
          <cell r="I13">
            <v>3</v>
          </cell>
          <cell r="J13" t="str">
            <v>福光</v>
          </cell>
          <cell r="K13">
            <v>2394</v>
          </cell>
          <cell r="L13">
            <v>-0.5</v>
          </cell>
          <cell r="M13" t="str">
            <v>２３″９４</v>
          </cell>
          <cell r="N13" t="str">
            <v>(-0.5)</v>
          </cell>
          <cell r="O13">
            <v>105</v>
          </cell>
          <cell r="P13">
            <v>732</v>
          </cell>
          <cell r="Q13" t="str">
            <v>７ｍ３２</v>
          </cell>
          <cell r="R13">
            <v>326</v>
          </cell>
          <cell r="S13">
            <v>135</v>
          </cell>
          <cell r="T13" t="str">
            <v>１ｍ３５</v>
          </cell>
          <cell r="U13">
            <v>283</v>
          </cell>
          <cell r="V13">
            <v>10966</v>
          </cell>
          <cell r="W13" t="str">
            <v>１′０９″６６</v>
          </cell>
          <cell r="X13">
            <v>145</v>
          </cell>
          <cell r="Y13">
            <v>431</v>
          </cell>
          <cell r="Z13">
            <v>431</v>
          </cell>
          <cell r="AA13">
            <v>12</v>
          </cell>
          <cell r="AB13">
            <v>714</v>
          </cell>
          <cell r="AC13">
            <v>714</v>
          </cell>
          <cell r="AD13">
            <v>12</v>
          </cell>
          <cell r="AE13">
            <v>859</v>
          </cell>
          <cell r="AF13">
            <v>859</v>
          </cell>
          <cell r="AG13">
            <v>12</v>
          </cell>
          <cell r="AH13">
            <v>12</v>
          </cell>
          <cell r="AI13" t="str">
            <v/>
          </cell>
          <cell r="AJ13">
            <v>0</v>
          </cell>
          <cell r="AK13">
            <v>0</v>
          </cell>
        </row>
        <row r="14">
          <cell r="C14" t="str">
            <v/>
          </cell>
          <cell r="D14">
            <v>1</v>
          </cell>
          <cell r="E14">
            <v>7</v>
          </cell>
          <cell r="G14">
            <v>6815</v>
          </cell>
          <cell r="H14" t="str">
            <v>田中　希</v>
          </cell>
          <cell r="I14">
            <v>3</v>
          </cell>
          <cell r="J14" t="str">
            <v>石動</v>
          </cell>
          <cell r="K14" t="str">
            <v>a</v>
          </cell>
          <cell r="M14" t="str">
            <v>棄権</v>
          </cell>
          <cell r="N14" t="str">
            <v/>
          </cell>
          <cell r="O14" t="str">
            <v>棄権</v>
          </cell>
          <cell r="P14" t="str">
            <v>a</v>
          </cell>
          <cell r="Q14" t="str">
            <v>棄権</v>
          </cell>
          <cell r="R14" t="str">
            <v>棄権</v>
          </cell>
          <cell r="S14" t="str">
            <v>a</v>
          </cell>
          <cell r="T14" t="str">
            <v>棄権</v>
          </cell>
          <cell r="U14" t="str">
            <v>棄権</v>
          </cell>
          <cell r="V14" t="str">
            <v>a</v>
          </cell>
          <cell r="W14" t="str">
            <v>棄権</v>
          </cell>
          <cell r="X14" t="str">
            <v>棄権</v>
          </cell>
          <cell r="Y14" t="e">
            <v>#VALUE!</v>
          </cell>
          <cell r="Z14" t="str">
            <v/>
          </cell>
          <cell r="AA14" t="str">
            <v/>
          </cell>
          <cell r="AB14" t="e">
            <v>#VALUE!</v>
          </cell>
          <cell r="AC14" t="str">
            <v/>
          </cell>
          <cell r="AD14" t="str">
            <v/>
          </cell>
          <cell r="AE14" t="e">
            <v>#VALUE!</v>
          </cell>
          <cell r="AF14" t="str">
            <v/>
          </cell>
          <cell r="AG14" t="e">
            <v>#VALUE!</v>
          </cell>
          <cell r="AH14" t="str">
            <v/>
          </cell>
          <cell r="AI14" t="str">
            <v/>
          </cell>
          <cell r="AJ14" t="str">
            <v/>
          </cell>
          <cell r="AK14">
            <v>0</v>
          </cell>
        </row>
        <row r="15">
          <cell r="C15" t="str">
            <v/>
          </cell>
          <cell r="D15">
            <v>2</v>
          </cell>
          <cell r="E15">
            <v>2</v>
          </cell>
          <cell r="G15">
            <v>8012</v>
          </cell>
          <cell r="H15" t="str">
            <v>新敷　黎弥</v>
          </cell>
          <cell r="I15">
            <v>3</v>
          </cell>
          <cell r="J15" t="str">
            <v>庄川</v>
          </cell>
          <cell r="K15" t="str">
            <v>a</v>
          </cell>
          <cell r="M15" t="str">
            <v>棄権</v>
          </cell>
          <cell r="N15" t="str">
            <v/>
          </cell>
          <cell r="O15" t="str">
            <v>棄権</v>
          </cell>
          <cell r="P15" t="str">
            <v>a</v>
          </cell>
          <cell r="Q15" t="str">
            <v>棄権</v>
          </cell>
          <cell r="R15" t="str">
            <v>棄権</v>
          </cell>
          <cell r="S15" t="str">
            <v>a</v>
          </cell>
          <cell r="T15" t="str">
            <v>棄権</v>
          </cell>
          <cell r="U15" t="str">
            <v>棄権</v>
          </cell>
          <cell r="V15" t="str">
            <v>a</v>
          </cell>
          <cell r="W15" t="str">
            <v>棄権</v>
          </cell>
          <cell r="X15" t="str">
            <v>棄権</v>
          </cell>
          <cell r="Y15" t="e">
            <v>#VALUE!</v>
          </cell>
          <cell r="Z15" t="str">
            <v/>
          </cell>
          <cell r="AA15" t="str">
            <v/>
          </cell>
          <cell r="AB15" t="e">
            <v>#VALUE!</v>
          </cell>
          <cell r="AC15" t="str">
            <v/>
          </cell>
          <cell r="AD15" t="str">
            <v/>
          </cell>
          <cell r="AE15" t="e">
            <v>#VALUE!</v>
          </cell>
          <cell r="AF15" t="str">
            <v/>
          </cell>
          <cell r="AG15" t="e">
            <v>#VALUE!</v>
          </cell>
          <cell r="AH15" t="str">
            <v/>
          </cell>
          <cell r="AI15" t="str">
            <v/>
          </cell>
          <cell r="AJ15" t="str">
            <v/>
          </cell>
          <cell r="AK15">
            <v>0</v>
          </cell>
        </row>
        <row r="16">
          <cell r="C16" t="str">
            <v/>
          </cell>
          <cell r="H16" t="str">
            <v/>
          </cell>
          <cell r="I16" t="str">
            <v/>
          </cell>
          <cell r="J16" t="str">
            <v/>
          </cell>
          <cell r="M16" t="str">
            <v/>
          </cell>
          <cell r="N16" t="str">
            <v/>
          </cell>
          <cell r="O16" t="str">
            <v/>
          </cell>
          <cell r="Q16" t="str">
            <v/>
          </cell>
          <cell r="R16" t="str">
            <v/>
          </cell>
          <cell r="T16" t="str">
            <v/>
          </cell>
          <cell r="U16" t="str">
            <v/>
          </cell>
          <cell r="W16" t="str">
            <v/>
          </cell>
          <cell r="X16" t="str">
            <v/>
          </cell>
          <cell r="Y16" t="e">
            <v>#VALUE!</v>
          </cell>
          <cell r="Z16" t="str">
            <v/>
          </cell>
          <cell r="AA16" t="str">
            <v/>
          </cell>
          <cell r="AB16" t="e">
            <v>#VALUE!</v>
          </cell>
          <cell r="AC16" t="str">
            <v/>
          </cell>
          <cell r="AD16" t="str">
            <v/>
          </cell>
          <cell r="AE16" t="e">
            <v>#VALUE!</v>
          </cell>
          <cell r="AF16" t="str">
            <v/>
          </cell>
          <cell r="AG16" t="e">
            <v>#VALUE!</v>
          </cell>
          <cell r="AH16" t="str">
            <v/>
          </cell>
          <cell r="AI16" t="str">
            <v/>
          </cell>
          <cell r="AJ16" t="str">
            <v/>
          </cell>
          <cell r="AK16" t="str">
            <v/>
          </cell>
        </row>
        <row r="17">
          <cell r="C17" t="str">
            <v/>
          </cell>
          <cell r="H17" t="str">
            <v/>
          </cell>
          <cell r="I17" t="str">
            <v/>
          </cell>
          <cell r="J17" t="str">
            <v/>
          </cell>
          <cell r="M17" t="str">
            <v/>
          </cell>
          <cell r="N17" t="str">
            <v/>
          </cell>
          <cell r="O17" t="str">
            <v/>
          </cell>
          <cell r="Q17" t="str">
            <v/>
          </cell>
          <cell r="R17" t="str">
            <v/>
          </cell>
          <cell r="T17" t="str">
            <v/>
          </cell>
          <cell r="U17" t="str">
            <v/>
          </cell>
          <cell r="W17" t="str">
            <v/>
          </cell>
          <cell r="X17" t="str">
            <v/>
          </cell>
          <cell r="Y17" t="e">
            <v>#VALUE!</v>
          </cell>
          <cell r="Z17" t="str">
            <v/>
          </cell>
          <cell r="AA17" t="str">
            <v/>
          </cell>
          <cell r="AB17" t="e">
            <v>#VALUE!</v>
          </cell>
          <cell r="AC17" t="str">
            <v/>
          </cell>
          <cell r="AD17" t="str">
            <v/>
          </cell>
          <cell r="AE17" t="e">
            <v>#VALUE!</v>
          </cell>
          <cell r="AF17" t="str">
            <v/>
          </cell>
          <cell r="AG17" t="e">
            <v>#VALUE!</v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</row>
        <row r="18">
          <cell r="C18" t="str">
            <v/>
          </cell>
          <cell r="H18" t="str">
            <v/>
          </cell>
          <cell r="I18" t="str">
            <v/>
          </cell>
          <cell r="J18" t="str">
            <v/>
          </cell>
          <cell r="M18" t="str">
            <v/>
          </cell>
          <cell r="N18" t="str">
            <v/>
          </cell>
          <cell r="O18" t="str">
            <v/>
          </cell>
          <cell r="Q18" t="str">
            <v/>
          </cell>
          <cell r="R18" t="str">
            <v/>
          </cell>
          <cell r="T18" t="str">
            <v/>
          </cell>
          <cell r="U18" t="str">
            <v/>
          </cell>
          <cell r="W18" t="str">
            <v/>
          </cell>
          <cell r="X18" t="str">
            <v/>
          </cell>
          <cell r="Y18" t="e">
            <v>#VALUE!</v>
          </cell>
          <cell r="Z18" t="str">
            <v/>
          </cell>
          <cell r="AA18" t="str">
            <v/>
          </cell>
          <cell r="AB18" t="e">
            <v>#VALUE!</v>
          </cell>
          <cell r="AC18" t="str">
            <v/>
          </cell>
          <cell r="AD18" t="str">
            <v/>
          </cell>
          <cell r="AE18" t="e">
            <v>#VALUE!</v>
          </cell>
          <cell r="AF18" t="str">
            <v/>
          </cell>
          <cell r="AG18" t="e">
            <v>#VALUE!</v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</row>
        <row r="19">
          <cell r="C19" t="str">
            <v/>
          </cell>
          <cell r="H19" t="str">
            <v/>
          </cell>
          <cell r="I19" t="str">
            <v/>
          </cell>
          <cell r="J19" t="str">
            <v/>
          </cell>
          <cell r="M19" t="str">
            <v/>
          </cell>
          <cell r="N19" t="str">
            <v/>
          </cell>
          <cell r="O19" t="str">
            <v/>
          </cell>
          <cell r="Q19" t="str">
            <v/>
          </cell>
          <cell r="R19" t="str">
            <v/>
          </cell>
          <cell r="T19" t="str">
            <v/>
          </cell>
          <cell r="U19" t="str">
            <v/>
          </cell>
          <cell r="W19" t="str">
            <v/>
          </cell>
          <cell r="X19" t="str">
            <v/>
          </cell>
          <cell r="Y19" t="e">
            <v>#VALUE!</v>
          </cell>
          <cell r="Z19" t="str">
            <v/>
          </cell>
          <cell r="AA19" t="str">
            <v/>
          </cell>
          <cell r="AB19" t="e">
            <v>#VALUE!</v>
          </cell>
          <cell r="AC19" t="str">
            <v/>
          </cell>
          <cell r="AD19" t="str">
            <v/>
          </cell>
          <cell r="AE19" t="e">
            <v>#VALUE!</v>
          </cell>
          <cell r="AF19" t="str">
            <v/>
          </cell>
          <cell r="AG19" t="e">
            <v>#VALUE!</v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</row>
        <row r="20">
          <cell r="C20" t="str">
            <v/>
          </cell>
          <cell r="H20" t="str">
            <v/>
          </cell>
          <cell r="I20" t="str">
            <v/>
          </cell>
          <cell r="J20" t="str">
            <v/>
          </cell>
          <cell r="M20" t="str">
            <v/>
          </cell>
          <cell r="N20" t="str">
            <v/>
          </cell>
          <cell r="O20" t="str">
            <v/>
          </cell>
          <cell r="Q20" t="str">
            <v/>
          </cell>
          <cell r="R20" t="str">
            <v/>
          </cell>
          <cell r="T20" t="str">
            <v/>
          </cell>
          <cell r="U20" t="str">
            <v/>
          </cell>
          <cell r="W20" t="str">
            <v/>
          </cell>
          <cell r="X20" t="str">
            <v/>
          </cell>
          <cell r="Y20" t="e">
            <v>#VALUE!</v>
          </cell>
          <cell r="Z20" t="str">
            <v/>
          </cell>
          <cell r="AA20" t="str">
            <v/>
          </cell>
          <cell r="AB20" t="e">
            <v>#VALUE!</v>
          </cell>
          <cell r="AC20" t="str">
            <v/>
          </cell>
          <cell r="AD20" t="str">
            <v/>
          </cell>
          <cell r="AE20" t="e">
            <v>#VALUE!</v>
          </cell>
          <cell r="AF20" t="str">
            <v/>
          </cell>
          <cell r="AG20" t="e">
            <v>#VALUE!</v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</row>
        <row r="21">
          <cell r="C21" t="str">
            <v/>
          </cell>
          <cell r="H21" t="str">
            <v/>
          </cell>
          <cell r="I21" t="str">
            <v/>
          </cell>
          <cell r="J21" t="str">
            <v/>
          </cell>
          <cell r="M21" t="str">
            <v/>
          </cell>
          <cell r="N21" t="str">
            <v/>
          </cell>
          <cell r="O21" t="str">
            <v/>
          </cell>
          <cell r="Q21" t="str">
            <v/>
          </cell>
          <cell r="R21" t="str">
            <v/>
          </cell>
          <cell r="T21" t="str">
            <v/>
          </cell>
          <cell r="U21" t="str">
            <v/>
          </cell>
          <cell r="W21" t="str">
            <v/>
          </cell>
          <cell r="X21" t="str">
            <v/>
          </cell>
          <cell r="Y21" t="e">
            <v>#VALUE!</v>
          </cell>
          <cell r="Z21" t="str">
            <v/>
          </cell>
          <cell r="AA21" t="str">
            <v/>
          </cell>
          <cell r="AB21" t="e">
            <v>#VALUE!</v>
          </cell>
          <cell r="AC21" t="str">
            <v/>
          </cell>
          <cell r="AD21" t="str">
            <v/>
          </cell>
          <cell r="AE21" t="e">
            <v>#VALUE!</v>
          </cell>
          <cell r="AF21" t="str">
            <v/>
          </cell>
          <cell r="AG21" t="e">
            <v>#VALUE!</v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</row>
        <row r="22">
          <cell r="C22" t="str">
            <v/>
          </cell>
          <cell r="H22" t="str">
            <v/>
          </cell>
          <cell r="I22" t="str">
            <v/>
          </cell>
          <cell r="J22" t="str">
            <v/>
          </cell>
          <cell r="M22" t="str">
            <v/>
          </cell>
          <cell r="N22" t="str">
            <v/>
          </cell>
          <cell r="O22" t="str">
            <v/>
          </cell>
          <cell r="Q22" t="str">
            <v/>
          </cell>
          <cell r="R22" t="str">
            <v/>
          </cell>
          <cell r="T22" t="str">
            <v/>
          </cell>
          <cell r="U22" t="str">
            <v/>
          </cell>
          <cell r="W22" t="str">
            <v/>
          </cell>
          <cell r="X22" t="str">
            <v/>
          </cell>
          <cell r="Y22" t="e">
            <v>#VALUE!</v>
          </cell>
          <cell r="Z22" t="str">
            <v/>
          </cell>
          <cell r="AA22" t="str">
            <v/>
          </cell>
          <cell r="AB22" t="e">
            <v>#VALUE!</v>
          </cell>
          <cell r="AC22" t="str">
            <v/>
          </cell>
          <cell r="AD22" t="str">
            <v/>
          </cell>
          <cell r="AE22" t="e">
            <v>#VALUE!</v>
          </cell>
          <cell r="AF22" t="str">
            <v/>
          </cell>
          <cell r="AG22" t="e">
            <v>#VALUE!</v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</row>
        <row r="23">
          <cell r="C23" t="str">
            <v/>
          </cell>
          <cell r="H23" t="str">
            <v/>
          </cell>
          <cell r="I23" t="str">
            <v/>
          </cell>
          <cell r="J23" t="str">
            <v/>
          </cell>
          <cell r="M23" t="str">
            <v/>
          </cell>
          <cell r="N23" t="str">
            <v/>
          </cell>
          <cell r="O23" t="str">
            <v/>
          </cell>
          <cell r="Q23" t="str">
            <v/>
          </cell>
          <cell r="R23" t="str">
            <v/>
          </cell>
          <cell r="T23" t="str">
            <v/>
          </cell>
          <cell r="U23" t="str">
            <v/>
          </cell>
          <cell r="W23" t="str">
            <v/>
          </cell>
          <cell r="X23" t="str">
            <v/>
          </cell>
          <cell r="Y23" t="e">
            <v>#VALUE!</v>
          </cell>
          <cell r="Z23" t="str">
            <v/>
          </cell>
          <cell r="AA23" t="str">
            <v/>
          </cell>
          <cell r="AB23" t="e">
            <v>#VALUE!</v>
          </cell>
          <cell r="AC23" t="str">
            <v/>
          </cell>
          <cell r="AD23" t="str">
            <v/>
          </cell>
          <cell r="AE23" t="e">
            <v>#VALUE!</v>
          </cell>
          <cell r="AF23" t="str">
            <v/>
          </cell>
          <cell r="AG23" t="e">
            <v>#VALUE!</v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</row>
        <row r="24">
          <cell r="C24" t="str">
            <v/>
          </cell>
          <cell r="H24" t="str">
            <v/>
          </cell>
          <cell r="I24" t="str">
            <v/>
          </cell>
          <cell r="J24" t="str">
            <v/>
          </cell>
          <cell r="M24" t="str">
            <v/>
          </cell>
          <cell r="N24" t="str">
            <v/>
          </cell>
          <cell r="O24" t="str">
            <v/>
          </cell>
          <cell r="Q24" t="str">
            <v/>
          </cell>
          <cell r="R24" t="str">
            <v/>
          </cell>
          <cell r="T24" t="str">
            <v/>
          </cell>
          <cell r="U24" t="str">
            <v/>
          </cell>
          <cell r="W24" t="str">
            <v/>
          </cell>
          <cell r="X24" t="str">
            <v/>
          </cell>
          <cell r="Y24" t="e">
            <v>#VALUE!</v>
          </cell>
          <cell r="Z24" t="str">
            <v/>
          </cell>
          <cell r="AA24" t="str">
            <v/>
          </cell>
          <cell r="AB24" t="e">
            <v>#VALUE!</v>
          </cell>
          <cell r="AC24" t="str">
            <v/>
          </cell>
          <cell r="AD24" t="str">
            <v/>
          </cell>
          <cell r="AE24" t="e">
            <v>#VALUE!</v>
          </cell>
          <cell r="AF24" t="str">
            <v/>
          </cell>
          <cell r="AG24" t="e">
            <v>#VALUE!</v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</row>
        <row r="25">
          <cell r="C25" t="str">
            <v/>
          </cell>
          <cell r="H25" t="str">
            <v/>
          </cell>
          <cell r="I25" t="str">
            <v/>
          </cell>
          <cell r="J25" t="str">
            <v/>
          </cell>
          <cell r="M25" t="str">
            <v/>
          </cell>
          <cell r="N25" t="str">
            <v/>
          </cell>
          <cell r="O25" t="str">
            <v/>
          </cell>
          <cell r="Q25" t="str">
            <v/>
          </cell>
          <cell r="R25" t="str">
            <v/>
          </cell>
          <cell r="T25" t="str">
            <v/>
          </cell>
          <cell r="U25" t="str">
            <v/>
          </cell>
          <cell r="W25" t="str">
            <v/>
          </cell>
          <cell r="X25" t="str">
            <v/>
          </cell>
          <cell r="Y25" t="e">
            <v>#VALUE!</v>
          </cell>
          <cell r="Z25" t="str">
            <v/>
          </cell>
          <cell r="AA25" t="str">
            <v/>
          </cell>
          <cell r="AB25" t="e">
            <v>#VALUE!</v>
          </cell>
          <cell r="AC25" t="str">
            <v/>
          </cell>
          <cell r="AD25" t="str">
            <v/>
          </cell>
          <cell r="AE25" t="e">
            <v>#VALUE!</v>
          </cell>
          <cell r="AF25" t="str">
            <v/>
          </cell>
          <cell r="AG25" t="e">
            <v>#VALUE!</v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</row>
        <row r="26">
          <cell r="C26" t="str">
            <v/>
          </cell>
          <cell r="H26" t="str">
            <v/>
          </cell>
          <cell r="I26" t="str">
            <v/>
          </cell>
          <cell r="J26" t="str">
            <v/>
          </cell>
          <cell r="M26" t="str">
            <v/>
          </cell>
          <cell r="N26" t="str">
            <v/>
          </cell>
          <cell r="O26" t="str">
            <v/>
          </cell>
          <cell r="Q26" t="str">
            <v/>
          </cell>
          <cell r="R26" t="str">
            <v/>
          </cell>
          <cell r="T26" t="str">
            <v/>
          </cell>
          <cell r="U26" t="str">
            <v/>
          </cell>
          <cell r="W26" t="str">
            <v/>
          </cell>
          <cell r="X26" t="str">
            <v/>
          </cell>
          <cell r="Y26" t="e">
            <v>#VALUE!</v>
          </cell>
          <cell r="Z26" t="str">
            <v/>
          </cell>
          <cell r="AA26" t="str">
            <v/>
          </cell>
          <cell r="AB26" t="e">
            <v>#VALUE!</v>
          </cell>
          <cell r="AC26" t="str">
            <v/>
          </cell>
          <cell r="AD26" t="str">
            <v/>
          </cell>
          <cell r="AE26" t="e">
            <v>#VALUE!</v>
          </cell>
          <cell r="AF26" t="str">
            <v/>
          </cell>
          <cell r="AG26" t="e">
            <v>#VALUE!</v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</row>
        <row r="27">
          <cell r="C27" t="str">
            <v/>
          </cell>
          <cell r="H27" t="str">
            <v/>
          </cell>
          <cell r="I27" t="str">
            <v/>
          </cell>
          <cell r="J27" t="str">
            <v/>
          </cell>
          <cell r="M27" t="str">
            <v/>
          </cell>
          <cell r="N27" t="str">
            <v/>
          </cell>
          <cell r="O27" t="str">
            <v/>
          </cell>
          <cell r="Q27" t="str">
            <v/>
          </cell>
          <cell r="R27" t="str">
            <v/>
          </cell>
          <cell r="T27" t="str">
            <v/>
          </cell>
          <cell r="U27" t="str">
            <v/>
          </cell>
          <cell r="W27" t="str">
            <v/>
          </cell>
          <cell r="X27" t="str">
            <v/>
          </cell>
          <cell r="Y27" t="e">
            <v>#VALUE!</v>
          </cell>
          <cell r="Z27" t="str">
            <v/>
          </cell>
          <cell r="AA27" t="str">
            <v/>
          </cell>
          <cell r="AB27" t="e">
            <v>#VALUE!</v>
          </cell>
          <cell r="AC27" t="str">
            <v/>
          </cell>
          <cell r="AD27" t="str">
            <v/>
          </cell>
          <cell r="AE27" t="e">
            <v>#VALUE!</v>
          </cell>
          <cell r="AF27" t="str">
            <v/>
          </cell>
          <cell r="AG27" t="e">
            <v>#VALUE!</v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</row>
        <row r="28">
          <cell r="C28" t="str">
            <v/>
          </cell>
          <cell r="H28" t="str">
            <v/>
          </cell>
          <cell r="I28" t="str">
            <v/>
          </cell>
          <cell r="J28" t="str">
            <v/>
          </cell>
          <cell r="M28" t="str">
            <v/>
          </cell>
          <cell r="N28" t="str">
            <v/>
          </cell>
          <cell r="O28" t="str">
            <v/>
          </cell>
          <cell r="Q28" t="str">
            <v/>
          </cell>
          <cell r="R28" t="str">
            <v/>
          </cell>
          <cell r="T28" t="str">
            <v/>
          </cell>
          <cell r="U28" t="str">
            <v/>
          </cell>
          <cell r="W28" t="str">
            <v/>
          </cell>
          <cell r="X28" t="str">
            <v/>
          </cell>
          <cell r="Y28" t="e">
            <v>#VALUE!</v>
          </cell>
          <cell r="Z28" t="str">
            <v/>
          </cell>
          <cell r="AA28" t="str">
            <v/>
          </cell>
          <cell r="AB28" t="e">
            <v>#VALUE!</v>
          </cell>
          <cell r="AC28" t="str">
            <v/>
          </cell>
          <cell r="AD28" t="str">
            <v/>
          </cell>
          <cell r="AE28" t="e">
            <v>#VALUE!</v>
          </cell>
          <cell r="AF28" t="str">
            <v/>
          </cell>
          <cell r="AG28" t="e">
            <v>#VALUE!</v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</row>
        <row r="29">
          <cell r="C29" t="str">
            <v/>
          </cell>
          <cell r="H29" t="str">
            <v/>
          </cell>
          <cell r="I29" t="str">
            <v/>
          </cell>
          <cell r="J29" t="str">
            <v/>
          </cell>
          <cell r="M29" t="str">
            <v/>
          </cell>
          <cell r="N29" t="str">
            <v/>
          </cell>
          <cell r="O29" t="str">
            <v/>
          </cell>
          <cell r="Q29" t="str">
            <v/>
          </cell>
          <cell r="R29" t="str">
            <v/>
          </cell>
          <cell r="T29" t="str">
            <v/>
          </cell>
          <cell r="U29" t="str">
            <v/>
          </cell>
          <cell r="W29" t="str">
            <v/>
          </cell>
          <cell r="X29" t="str">
            <v/>
          </cell>
          <cell r="Y29" t="e">
            <v>#VALUE!</v>
          </cell>
          <cell r="Z29" t="str">
            <v/>
          </cell>
          <cell r="AA29" t="str">
            <v/>
          </cell>
          <cell r="AB29" t="e">
            <v>#VALUE!</v>
          </cell>
          <cell r="AC29" t="str">
            <v/>
          </cell>
          <cell r="AD29" t="str">
            <v/>
          </cell>
          <cell r="AE29" t="e">
            <v>#VALUE!</v>
          </cell>
          <cell r="AF29" t="str">
            <v/>
          </cell>
          <cell r="AG29" t="e">
            <v>#VALUE!</v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</row>
        <row r="30">
          <cell r="C30" t="str">
            <v/>
          </cell>
          <cell r="H30" t="str">
            <v/>
          </cell>
          <cell r="I30" t="str">
            <v/>
          </cell>
          <cell r="J30" t="str">
            <v/>
          </cell>
          <cell r="M30" t="str">
            <v/>
          </cell>
          <cell r="N30" t="str">
            <v/>
          </cell>
          <cell r="O30" t="str">
            <v/>
          </cell>
          <cell r="Q30" t="str">
            <v/>
          </cell>
          <cell r="R30" t="str">
            <v/>
          </cell>
          <cell r="T30" t="str">
            <v/>
          </cell>
          <cell r="U30" t="str">
            <v/>
          </cell>
          <cell r="W30" t="str">
            <v/>
          </cell>
          <cell r="X30" t="str">
            <v/>
          </cell>
          <cell r="Y30" t="e">
            <v>#VALUE!</v>
          </cell>
          <cell r="Z30" t="str">
            <v/>
          </cell>
          <cell r="AA30" t="str">
            <v/>
          </cell>
          <cell r="AB30" t="e">
            <v>#VALUE!</v>
          </cell>
          <cell r="AC30" t="str">
            <v/>
          </cell>
          <cell r="AD30" t="str">
            <v/>
          </cell>
          <cell r="AE30" t="e">
            <v>#VALUE!</v>
          </cell>
          <cell r="AF30" t="str">
            <v/>
          </cell>
          <cell r="AG30" t="e">
            <v>#VALUE!</v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</row>
        <row r="31">
          <cell r="C31" t="str">
            <v/>
          </cell>
          <cell r="H31" t="str">
            <v/>
          </cell>
          <cell r="I31" t="str">
            <v/>
          </cell>
          <cell r="J31" t="str">
            <v/>
          </cell>
          <cell r="M31" t="str">
            <v/>
          </cell>
          <cell r="N31" t="str">
            <v/>
          </cell>
          <cell r="O31" t="str">
            <v/>
          </cell>
          <cell r="Q31" t="str">
            <v/>
          </cell>
          <cell r="R31" t="str">
            <v/>
          </cell>
          <cell r="T31" t="str">
            <v/>
          </cell>
          <cell r="U31" t="str">
            <v/>
          </cell>
          <cell r="W31" t="str">
            <v/>
          </cell>
          <cell r="X31" t="str">
            <v/>
          </cell>
          <cell r="Y31" t="e">
            <v>#VALUE!</v>
          </cell>
          <cell r="Z31" t="str">
            <v/>
          </cell>
          <cell r="AA31" t="str">
            <v/>
          </cell>
          <cell r="AB31" t="e">
            <v>#VALUE!</v>
          </cell>
          <cell r="AC31" t="str">
            <v/>
          </cell>
          <cell r="AD31" t="str">
            <v/>
          </cell>
          <cell r="AE31" t="e">
            <v>#VALUE!</v>
          </cell>
          <cell r="AF31" t="str">
            <v/>
          </cell>
          <cell r="AG31" t="e">
            <v>#VALUE!</v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</row>
        <row r="32">
          <cell r="C32" t="str">
            <v/>
          </cell>
          <cell r="H32" t="str">
            <v/>
          </cell>
          <cell r="I32" t="str">
            <v/>
          </cell>
          <cell r="J32" t="str">
            <v/>
          </cell>
          <cell r="M32" t="str">
            <v/>
          </cell>
          <cell r="N32" t="str">
            <v/>
          </cell>
          <cell r="O32" t="str">
            <v/>
          </cell>
          <cell r="Q32" t="str">
            <v/>
          </cell>
          <cell r="R32" t="str">
            <v/>
          </cell>
          <cell r="T32" t="str">
            <v/>
          </cell>
          <cell r="U32" t="str">
            <v/>
          </cell>
          <cell r="W32" t="str">
            <v/>
          </cell>
          <cell r="X32" t="str">
            <v/>
          </cell>
          <cell r="Y32" t="e">
            <v>#VALUE!</v>
          </cell>
          <cell r="Z32" t="str">
            <v/>
          </cell>
          <cell r="AA32" t="str">
            <v/>
          </cell>
          <cell r="AB32" t="e">
            <v>#VALUE!</v>
          </cell>
          <cell r="AC32" t="str">
            <v/>
          </cell>
          <cell r="AD32" t="str">
            <v/>
          </cell>
          <cell r="AE32" t="e">
            <v>#VALUE!</v>
          </cell>
          <cell r="AF32" t="str">
            <v/>
          </cell>
          <cell r="AG32" t="e">
            <v>#VALUE!</v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</row>
        <row r="33">
          <cell r="C33" t="str">
            <v/>
          </cell>
          <cell r="H33" t="str">
            <v/>
          </cell>
          <cell r="I33" t="str">
            <v/>
          </cell>
          <cell r="J33" t="str">
            <v/>
          </cell>
          <cell r="M33" t="str">
            <v/>
          </cell>
          <cell r="N33" t="str">
            <v/>
          </cell>
          <cell r="O33" t="str">
            <v/>
          </cell>
          <cell r="Q33" t="str">
            <v/>
          </cell>
          <cell r="R33" t="str">
            <v/>
          </cell>
          <cell r="T33" t="str">
            <v/>
          </cell>
          <cell r="U33" t="str">
            <v/>
          </cell>
          <cell r="W33" t="str">
            <v/>
          </cell>
          <cell r="X33" t="str">
            <v/>
          </cell>
          <cell r="Y33" t="e">
            <v>#VALUE!</v>
          </cell>
          <cell r="Z33" t="str">
            <v/>
          </cell>
          <cell r="AA33" t="str">
            <v/>
          </cell>
          <cell r="AB33" t="e">
            <v>#VALUE!</v>
          </cell>
          <cell r="AC33" t="str">
            <v/>
          </cell>
          <cell r="AD33" t="str">
            <v/>
          </cell>
          <cell r="AE33" t="e">
            <v>#VALUE!</v>
          </cell>
          <cell r="AF33" t="str">
            <v/>
          </cell>
          <cell r="AG33" t="e">
            <v>#VALUE!</v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</row>
        <row r="34">
          <cell r="C34" t="str">
            <v/>
          </cell>
          <cell r="H34" t="str">
            <v/>
          </cell>
          <cell r="I34" t="str">
            <v/>
          </cell>
          <cell r="J34" t="str">
            <v/>
          </cell>
          <cell r="M34" t="str">
            <v/>
          </cell>
          <cell r="N34" t="str">
            <v/>
          </cell>
          <cell r="O34" t="str">
            <v/>
          </cell>
          <cell r="Q34" t="str">
            <v/>
          </cell>
          <cell r="R34" t="str">
            <v/>
          </cell>
          <cell r="T34" t="str">
            <v/>
          </cell>
          <cell r="U34" t="str">
            <v/>
          </cell>
          <cell r="W34" t="str">
            <v/>
          </cell>
          <cell r="X34" t="str">
            <v/>
          </cell>
          <cell r="Y34" t="e">
            <v>#VALUE!</v>
          </cell>
          <cell r="Z34" t="str">
            <v/>
          </cell>
          <cell r="AA34" t="str">
            <v/>
          </cell>
          <cell r="AB34" t="e">
            <v>#VALUE!</v>
          </cell>
          <cell r="AC34" t="str">
            <v/>
          </cell>
          <cell r="AD34" t="str">
            <v/>
          </cell>
          <cell r="AE34" t="e">
            <v>#VALUE!</v>
          </cell>
          <cell r="AF34" t="str">
            <v/>
          </cell>
          <cell r="AG34" t="e">
            <v>#VALUE!</v>
          </cell>
          <cell r="AH34" t="str">
            <v/>
          </cell>
          <cell r="AI34" t="str">
            <v/>
          </cell>
          <cell r="AJ34" t="str">
            <v/>
          </cell>
          <cell r="AK34" t="str">
            <v/>
          </cell>
        </row>
        <row r="35">
          <cell r="C35" t="str">
            <v/>
          </cell>
          <cell r="H35" t="str">
            <v/>
          </cell>
          <cell r="I35" t="str">
            <v/>
          </cell>
          <cell r="J35" t="str">
            <v/>
          </cell>
          <cell r="M35" t="str">
            <v/>
          </cell>
          <cell r="N35" t="str">
            <v/>
          </cell>
          <cell r="O35" t="str">
            <v/>
          </cell>
          <cell r="Q35" t="str">
            <v/>
          </cell>
          <cell r="R35" t="str">
            <v/>
          </cell>
          <cell r="T35" t="str">
            <v/>
          </cell>
          <cell r="U35" t="str">
            <v/>
          </cell>
          <cell r="W35" t="str">
            <v/>
          </cell>
          <cell r="X35" t="str">
            <v/>
          </cell>
          <cell r="Y35" t="e">
            <v>#VALUE!</v>
          </cell>
          <cell r="Z35" t="str">
            <v/>
          </cell>
          <cell r="AA35" t="str">
            <v/>
          </cell>
          <cell r="AB35" t="e">
            <v>#VALUE!</v>
          </cell>
          <cell r="AC35" t="str">
            <v/>
          </cell>
          <cell r="AD35" t="str">
            <v/>
          </cell>
          <cell r="AE35" t="e">
            <v>#VALUE!</v>
          </cell>
          <cell r="AF35" t="str">
            <v/>
          </cell>
          <cell r="AG35" t="e">
            <v>#VALUE!</v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</row>
        <row r="36">
          <cell r="C36" t="str">
            <v/>
          </cell>
          <cell r="H36" t="str">
            <v/>
          </cell>
          <cell r="I36" t="str">
            <v/>
          </cell>
          <cell r="J36" t="str">
            <v/>
          </cell>
          <cell r="M36" t="str">
            <v/>
          </cell>
          <cell r="N36" t="str">
            <v/>
          </cell>
          <cell r="O36" t="str">
            <v/>
          </cell>
          <cell r="Q36" t="str">
            <v/>
          </cell>
          <cell r="R36" t="str">
            <v/>
          </cell>
          <cell r="T36" t="str">
            <v/>
          </cell>
          <cell r="U36" t="str">
            <v/>
          </cell>
          <cell r="W36" t="str">
            <v/>
          </cell>
          <cell r="X36" t="str">
            <v/>
          </cell>
          <cell r="Y36" t="e">
            <v>#VALUE!</v>
          </cell>
          <cell r="Z36" t="str">
            <v/>
          </cell>
          <cell r="AA36" t="str">
            <v/>
          </cell>
          <cell r="AB36" t="e">
            <v>#VALUE!</v>
          </cell>
          <cell r="AC36" t="str">
            <v/>
          </cell>
          <cell r="AD36" t="str">
            <v/>
          </cell>
          <cell r="AE36" t="e">
            <v>#VALUE!</v>
          </cell>
          <cell r="AF36" t="str">
            <v/>
          </cell>
          <cell r="AG36" t="e">
            <v>#VALUE!</v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</row>
        <row r="37">
          <cell r="C37" t="str">
            <v/>
          </cell>
          <cell r="H37" t="str">
            <v/>
          </cell>
          <cell r="I37" t="str">
            <v/>
          </cell>
          <cell r="J37" t="str">
            <v/>
          </cell>
          <cell r="M37" t="str">
            <v/>
          </cell>
          <cell r="N37" t="str">
            <v/>
          </cell>
          <cell r="O37" t="str">
            <v/>
          </cell>
          <cell r="Q37" t="str">
            <v/>
          </cell>
          <cell r="R37" t="str">
            <v/>
          </cell>
          <cell r="T37" t="str">
            <v/>
          </cell>
          <cell r="U37" t="str">
            <v/>
          </cell>
          <cell r="W37" t="str">
            <v/>
          </cell>
          <cell r="X37" t="str">
            <v/>
          </cell>
          <cell r="Y37" t="e">
            <v>#VALUE!</v>
          </cell>
          <cell r="Z37" t="str">
            <v/>
          </cell>
          <cell r="AA37" t="str">
            <v/>
          </cell>
          <cell r="AB37" t="e">
            <v>#VALUE!</v>
          </cell>
          <cell r="AC37" t="str">
            <v/>
          </cell>
          <cell r="AD37" t="str">
            <v/>
          </cell>
          <cell r="AE37" t="e">
            <v>#VALUE!</v>
          </cell>
          <cell r="AF37" t="str">
            <v/>
          </cell>
          <cell r="AG37" t="e">
            <v>#VALUE!</v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</row>
        <row r="38">
          <cell r="C38" t="str">
            <v/>
          </cell>
          <cell r="H38" t="str">
            <v/>
          </cell>
          <cell r="I38" t="str">
            <v/>
          </cell>
          <cell r="J38" t="str">
            <v/>
          </cell>
          <cell r="M38" t="str">
            <v/>
          </cell>
          <cell r="N38" t="str">
            <v/>
          </cell>
          <cell r="O38" t="str">
            <v/>
          </cell>
          <cell r="Q38" t="str">
            <v/>
          </cell>
          <cell r="R38" t="str">
            <v/>
          </cell>
          <cell r="T38" t="str">
            <v/>
          </cell>
          <cell r="U38" t="str">
            <v/>
          </cell>
          <cell r="W38" t="str">
            <v/>
          </cell>
          <cell r="X38" t="str">
            <v/>
          </cell>
          <cell r="Y38" t="e">
            <v>#VALUE!</v>
          </cell>
          <cell r="Z38" t="str">
            <v/>
          </cell>
          <cell r="AA38" t="str">
            <v/>
          </cell>
          <cell r="AB38" t="e">
            <v>#VALUE!</v>
          </cell>
          <cell r="AC38" t="str">
            <v/>
          </cell>
          <cell r="AD38" t="str">
            <v/>
          </cell>
          <cell r="AE38" t="e">
            <v>#VALUE!</v>
          </cell>
          <cell r="AF38" t="str">
            <v/>
          </cell>
          <cell r="AG38" t="e">
            <v>#VALUE!</v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</row>
        <row r="39">
          <cell r="C39" t="str">
            <v/>
          </cell>
          <cell r="H39" t="str">
            <v/>
          </cell>
          <cell r="I39" t="str">
            <v/>
          </cell>
          <cell r="J39" t="str">
            <v/>
          </cell>
          <cell r="M39" t="str">
            <v/>
          </cell>
          <cell r="N39" t="str">
            <v/>
          </cell>
          <cell r="O39" t="str">
            <v/>
          </cell>
          <cell r="Q39" t="str">
            <v/>
          </cell>
          <cell r="R39" t="str">
            <v/>
          </cell>
          <cell r="T39" t="str">
            <v/>
          </cell>
          <cell r="U39" t="str">
            <v/>
          </cell>
          <cell r="W39" t="str">
            <v/>
          </cell>
          <cell r="X39" t="str">
            <v/>
          </cell>
          <cell r="Y39" t="e">
            <v>#VALUE!</v>
          </cell>
          <cell r="Z39" t="str">
            <v/>
          </cell>
          <cell r="AA39" t="str">
            <v/>
          </cell>
          <cell r="AB39" t="e">
            <v>#VALUE!</v>
          </cell>
          <cell r="AC39" t="str">
            <v/>
          </cell>
          <cell r="AD39" t="str">
            <v/>
          </cell>
          <cell r="AE39" t="e">
            <v>#VALUE!</v>
          </cell>
          <cell r="AF39" t="str">
            <v/>
          </cell>
          <cell r="AG39" t="e">
            <v>#VALUE!</v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</row>
        <row r="40">
          <cell r="C40" t="str">
            <v/>
          </cell>
          <cell r="H40" t="str">
            <v/>
          </cell>
          <cell r="I40" t="str">
            <v/>
          </cell>
          <cell r="J40" t="str">
            <v/>
          </cell>
          <cell r="M40" t="str">
            <v/>
          </cell>
          <cell r="N40" t="str">
            <v/>
          </cell>
          <cell r="O40" t="str">
            <v/>
          </cell>
          <cell r="Q40" t="str">
            <v/>
          </cell>
          <cell r="R40" t="str">
            <v/>
          </cell>
          <cell r="T40" t="str">
            <v/>
          </cell>
          <cell r="U40" t="str">
            <v/>
          </cell>
          <cell r="W40" t="str">
            <v/>
          </cell>
          <cell r="X40" t="str">
            <v/>
          </cell>
          <cell r="Y40" t="e">
            <v>#VALUE!</v>
          </cell>
          <cell r="Z40" t="str">
            <v/>
          </cell>
          <cell r="AA40" t="str">
            <v/>
          </cell>
          <cell r="AB40" t="e">
            <v>#VALUE!</v>
          </cell>
          <cell r="AC40" t="str">
            <v/>
          </cell>
          <cell r="AD40" t="str">
            <v/>
          </cell>
          <cell r="AE40" t="e">
            <v>#VALUE!</v>
          </cell>
          <cell r="AF40" t="str">
            <v/>
          </cell>
          <cell r="AG40" t="e">
            <v>#VALUE!</v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</row>
        <row r="41">
          <cell r="C41" t="str">
            <v/>
          </cell>
          <cell r="H41" t="str">
            <v/>
          </cell>
          <cell r="I41" t="str">
            <v/>
          </cell>
          <cell r="J41" t="str">
            <v/>
          </cell>
          <cell r="M41" t="str">
            <v/>
          </cell>
          <cell r="N41" t="str">
            <v/>
          </cell>
          <cell r="O41" t="str">
            <v/>
          </cell>
          <cell r="Q41" t="str">
            <v/>
          </cell>
          <cell r="R41" t="str">
            <v/>
          </cell>
          <cell r="T41" t="str">
            <v/>
          </cell>
          <cell r="U41" t="str">
            <v/>
          </cell>
          <cell r="W41" t="str">
            <v/>
          </cell>
          <cell r="X41" t="str">
            <v/>
          </cell>
          <cell r="Y41" t="e">
            <v>#VALUE!</v>
          </cell>
          <cell r="Z41" t="str">
            <v/>
          </cell>
          <cell r="AA41" t="str">
            <v/>
          </cell>
          <cell r="AB41" t="e">
            <v>#VALUE!</v>
          </cell>
          <cell r="AC41" t="str">
            <v/>
          </cell>
          <cell r="AD41" t="str">
            <v/>
          </cell>
          <cell r="AE41" t="e">
            <v>#VALUE!</v>
          </cell>
          <cell r="AF41" t="str">
            <v/>
          </cell>
          <cell r="AG41" t="e">
            <v>#VALUE!</v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</row>
        <row r="42">
          <cell r="C42" t="str">
            <v/>
          </cell>
          <cell r="H42" t="str">
            <v/>
          </cell>
          <cell r="I42" t="str">
            <v/>
          </cell>
          <cell r="J42" t="str">
            <v/>
          </cell>
          <cell r="M42" t="str">
            <v/>
          </cell>
          <cell r="N42" t="str">
            <v/>
          </cell>
          <cell r="O42" t="str">
            <v/>
          </cell>
          <cell r="Q42" t="str">
            <v/>
          </cell>
          <cell r="R42" t="str">
            <v/>
          </cell>
          <cell r="T42" t="str">
            <v/>
          </cell>
          <cell r="U42" t="str">
            <v/>
          </cell>
          <cell r="W42" t="str">
            <v/>
          </cell>
          <cell r="X42" t="str">
            <v/>
          </cell>
          <cell r="Y42" t="e">
            <v>#VALUE!</v>
          </cell>
          <cell r="Z42" t="str">
            <v/>
          </cell>
          <cell r="AA42" t="str">
            <v/>
          </cell>
          <cell r="AB42" t="e">
            <v>#VALUE!</v>
          </cell>
          <cell r="AC42" t="str">
            <v/>
          </cell>
          <cell r="AD42" t="str">
            <v/>
          </cell>
          <cell r="AE42" t="e">
            <v>#VALUE!</v>
          </cell>
          <cell r="AF42" t="str">
            <v/>
          </cell>
          <cell r="AG42" t="e">
            <v>#VALUE!</v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</row>
        <row r="43">
          <cell r="C43" t="str">
            <v/>
          </cell>
          <cell r="H43" t="str">
            <v/>
          </cell>
          <cell r="I43" t="str">
            <v/>
          </cell>
          <cell r="J43" t="str">
            <v/>
          </cell>
          <cell r="M43" t="str">
            <v/>
          </cell>
          <cell r="N43" t="str">
            <v/>
          </cell>
          <cell r="O43" t="str">
            <v/>
          </cell>
          <cell r="Q43" t="str">
            <v/>
          </cell>
          <cell r="R43" t="str">
            <v/>
          </cell>
          <cell r="T43" t="str">
            <v/>
          </cell>
          <cell r="U43" t="str">
            <v/>
          </cell>
          <cell r="W43" t="str">
            <v/>
          </cell>
          <cell r="X43" t="str">
            <v/>
          </cell>
          <cell r="Y43" t="e">
            <v>#VALUE!</v>
          </cell>
          <cell r="Z43" t="str">
            <v/>
          </cell>
          <cell r="AA43" t="str">
            <v/>
          </cell>
          <cell r="AB43" t="e">
            <v>#VALUE!</v>
          </cell>
          <cell r="AC43" t="str">
            <v/>
          </cell>
          <cell r="AD43" t="str">
            <v/>
          </cell>
          <cell r="AE43" t="e">
            <v>#VALUE!</v>
          </cell>
          <cell r="AF43" t="str">
            <v/>
          </cell>
          <cell r="AG43" t="e">
            <v>#VALUE!</v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</row>
        <row r="44">
          <cell r="C44" t="str">
            <v/>
          </cell>
          <cell r="H44" t="str">
            <v/>
          </cell>
          <cell r="I44" t="str">
            <v/>
          </cell>
          <cell r="J44" t="str">
            <v/>
          </cell>
          <cell r="M44" t="str">
            <v/>
          </cell>
          <cell r="N44" t="str">
            <v/>
          </cell>
          <cell r="O44" t="str">
            <v/>
          </cell>
          <cell r="Q44" t="str">
            <v/>
          </cell>
          <cell r="R44" t="str">
            <v/>
          </cell>
          <cell r="T44" t="str">
            <v/>
          </cell>
          <cell r="U44" t="str">
            <v/>
          </cell>
          <cell r="W44" t="str">
            <v/>
          </cell>
          <cell r="X44" t="str">
            <v/>
          </cell>
          <cell r="Y44" t="e">
            <v>#VALUE!</v>
          </cell>
          <cell r="Z44" t="str">
            <v/>
          </cell>
          <cell r="AA44" t="str">
            <v/>
          </cell>
          <cell r="AB44" t="e">
            <v>#VALUE!</v>
          </cell>
          <cell r="AC44" t="str">
            <v/>
          </cell>
          <cell r="AD44" t="str">
            <v/>
          </cell>
          <cell r="AE44" t="e">
            <v>#VALUE!</v>
          </cell>
          <cell r="AF44" t="str">
            <v/>
          </cell>
          <cell r="AG44" t="e">
            <v>#VALUE!</v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</row>
        <row r="45">
          <cell r="C45" t="str">
            <v/>
          </cell>
          <cell r="H45" t="str">
            <v/>
          </cell>
          <cell r="I45" t="str">
            <v/>
          </cell>
          <cell r="J45" t="str">
            <v/>
          </cell>
          <cell r="M45" t="str">
            <v/>
          </cell>
          <cell r="N45" t="str">
            <v/>
          </cell>
          <cell r="O45" t="str">
            <v/>
          </cell>
          <cell r="Q45" t="str">
            <v/>
          </cell>
          <cell r="R45" t="str">
            <v/>
          </cell>
          <cell r="T45" t="str">
            <v/>
          </cell>
          <cell r="U45" t="str">
            <v/>
          </cell>
          <cell r="W45" t="str">
            <v/>
          </cell>
          <cell r="X45" t="str">
            <v/>
          </cell>
          <cell r="Y45" t="e">
            <v>#VALUE!</v>
          </cell>
          <cell r="Z45" t="str">
            <v/>
          </cell>
          <cell r="AA45" t="str">
            <v/>
          </cell>
          <cell r="AB45" t="e">
            <v>#VALUE!</v>
          </cell>
          <cell r="AC45" t="str">
            <v/>
          </cell>
          <cell r="AD45" t="str">
            <v/>
          </cell>
          <cell r="AE45" t="e">
            <v>#VALUE!</v>
          </cell>
          <cell r="AF45" t="str">
            <v/>
          </cell>
          <cell r="AG45" t="e">
            <v>#VALUE!</v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</row>
        <row r="46">
          <cell r="C46" t="str">
            <v/>
          </cell>
          <cell r="H46" t="str">
            <v/>
          </cell>
          <cell r="I46" t="str">
            <v/>
          </cell>
          <cell r="J46" t="str">
            <v/>
          </cell>
          <cell r="M46" t="str">
            <v/>
          </cell>
          <cell r="N46" t="str">
            <v/>
          </cell>
          <cell r="O46" t="str">
            <v/>
          </cell>
          <cell r="Q46" t="str">
            <v/>
          </cell>
          <cell r="R46" t="str">
            <v/>
          </cell>
          <cell r="T46" t="str">
            <v/>
          </cell>
          <cell r="U46" t="str">
            <v/>
          </cell>
          <cell r="W46" t="str">
            <v/>
          </cell>
          <cell r="X46" t="str">
            <v/>
          </cell>
          <cell r="Y46" t="e">
            <v>#VALUE!</v>
          </cell>
          <cell r="Z46" t="str">
            <v/>
          </cell>
          <cell r="AA46" t="str">
            <v/>
          </cell>
          <cell r="AB46" t="e">
            <v>#VALUE!</v>
          </cell>
          <cell r="AC46" t="str">
            <v/>
          </cell>
          <cell r="AD46" t="str">
            <v/>
          </cell>
          <cell r="AE46" t="e">
            <v>#VALUE!</v>
          </cell>
          <cell r="AF46" t="str">
            <v/>
          </cell>
          <cell r="AG46" t="e">
            <v>#VALUE!</v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</row>
        <row r="47">
          <cell r="C47" t="str">
            <v/>
          </cell>
          <cell r="H47" t="str">
            <v/>
          </cell>
          <cell r="I47" t="str">
            <v/>
          </cell>
          <cell r="J47" t="str">
            <v/>
          </cell>
          <cell r="M47" t="str">
            <v/>
          </cell>
          <cell r="N47" t="str">
            <v/>
          </cell>
          <cell r="O47" t="str">
            <v/>
          </cell>
          <cell r="Q47" t="str">
            <v/>
          </cell>
          <cell r="R47" t="str">
            <v/>
          </cell>
          <cell r="T47" t="str">
            <v/>
          </cell>
          <cell r="U47" t="str">
            <v/>
          </cell>
          <cell r="W47" t="str">
            <v/>
          </cell>
          <cell r="X47" t="str">
            <v/>
          </cell>
          <cell r="Y47" t="e">
            <v>#VALUE!</v>
          </cell>
          <cell r="Z47" t="str">
            <v/>
          </cell>
          <cell r="AA47" t="str">
            <v/>
          </cell>
          <cell r="AB47" t="e">
            <v>#VALUE!</v>
          </cell>
          <cell r="AC47" t="str">
            <v/>
          </cell>
          <cell r="AD47" t="str">
            <v/>
          </cell>
          <cell r="AE47" t="e">
            <v>#VALUE!</v>
          </cell>
          <cell r="AF47" t="str">
            <v/>
          </cell>
          <cell r="AG47" t="e">
            <v>#VALUE!</v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</row>
        <row r="48">
          <cell r="C48" t="str">
            <v/>
          </cell>
          <cell r="H48" t="str">
            <v/>
          </cell>
          <cell r="I48" t="str">
            <v/>
          </cell>
          <cell r="J48" t="str">
            <v/>
          </cell>
          <cell r="M48" t="str">
            <v/>
          </cell>
          <cell r="N48" t="str">
            <v/>
          </cell>
          <cell r="O48" t="str">
            <v/>
          </cell>
          <cell r="Q48" t="str">
            <v/>
          </cell>
          <cell r="R48" t="str">
            <v/>
          </cell>
          <cell r="T48" t="str">
            <v/>
          </cell>
          <cell r="U48" t="str">
            <v/>
          </cell>
          <cell r="W48" t="str">
            <v/>
          </cell>
          <cell r="X48" t="str">
            <v/>
          </cell>
          <cell r="Y48" t="e">
            <v>#VALUE!</v>
          </cell>
          <cell r="Z48" t="str">
            <v/>
          </cell>
          <cell r="AA48" t="str">
            <v/>
          </cell>
          <cell r="AB48" t="e">
            <v>#VALUE!</v>
          </cell>
          <cell r="AC48" t="str">
            <v/>
          </cell>
          <cell r="AD48" t="str">
            <v/>
          </cell>
          <cell r="AE48" t="e">
            <v>#VALUE!</v>
          </cell>
          <cell r="AF48" t="str">
            <v/>
          </cell>
          <cell r="AG48" t="e">
            <v>#VALUE!</v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</row>
        <row r="49">
          <cell r="C49" t="str">
            <v/>
          </cell>
          <cell r="H49" t="str">
            <v/>
          </cell>
          <cell r="I49" t="str">
            <v/>
          </cell>
          <cell r="J49" t="str">
            <v/>
          </cell>
          <cell r="M49" t="str">
            <v/>
          </cell>
          <cell r="N49" t="str">
            <v/>
          </cell>
          <cell r="O49" t="str">
            <v/>
          </cell>
          <cell r="Q49" t="str">
            <v/>
          </cell>
          <cell r="R49" t="str">
            <v/>
          </cell>
          <cell r="T49" t="str">
            <v/>
          </cell>
          <cell r="U49" t="str">
            <v/>
          </cell>
          <cell r="W49" t="str">
            <v/>
          </cell>
          <cell r="X49" t="str">
            <v/>
          </cell>
          <cell r="Y49" t="e">
            <v>#VALUE!</v>
          </cell>
          <cell r="Z49" t="str">
            <v/>
          </cell>
          <cell r="AA49" t="str">
            <v/>
          </cell>
          <cell r="AB49" t="e">
            <v>#VALUE!</v>
          </cell>
          <cell r="AC49" t="str">
            <v/>
          </cell>
          <cell r="AD49" t="str">
            <v/>
          </cell>
          <cell r="AE49" t="e">
            <v>#VALUE!</v>
          </cell>
          <cell r="AF49" t="str">
            <v/>
          </cell>
          <cell r="AG49" t="e">
            <v>#VALUE!</v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</row>
        <row r="50">
          <cell r="C50" t="str">
            <v/>
          </cell>
          <cell r="H50" t="str">
            <v/>
          </cell>
          <cell r="I50" t="str">
            <v/>
          </cell>
          <cell r="J50" t="str">
            <v/>
          </cell>
          <cell r="M50" t="str">
            <v/>
          </cell>
          <cell r="N50" t="str">
            <v/>
          </cell>
          <cell r="O50" t="str">
            <v/>
          </cell>
          <cell r="Q50" t="str">
            <v/>
          </cell>
          <cell r="R50" t="str">
            <v/>
          </cell>
          <cell r="T50" t="str">
            <v/>
          </cell>
          <cell r="U50" t="str">
            <v/>
          </cell>
          <cell r="W50" t="str">
            <v/>
          </cell>
          <cell r="X50" t="str">
            <v/>
          </cell>
          <cell r="Y50" t="e">
            <v>#VALUE!</v>
          </cell>
          <cell r="Z50" t="str">
            <v/>
          </cell>
          <cell r="AA50" t="str">
            <v/>
          </cell>
          <cell r="AB50" t="e">
            <v>#VALUE!</v>
          </cell>
          <cell r="AC50" t="str">
            <v/>
          </cell>
          <cell r="AD50" t="str">
            <v/>
          </cell>
          <cell r="AE50" t="e">
            <v>#VALUE!</v>
          </cell>
          <cell r="AF50" t="str">
            <v/>
          </cell>
          <cell r="AG50" t="e">
            <v>#VALUE!</v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</row>
        <row r="51">
          <cell r="C51" t="str">
            <v/>
          </cell>
          <cell r="H51" t="str">
            <v/>
          </cell>
          <cell r="I51" t="str">
            <v/>
          </cell>
          <cell r="J51" t="str">
            <v/>
          </cell>
          <cell r="M51" t="str">
            <v/>
          </cell>
          <cell r="N51" t="str">
            <v/>
          </cell>
          <cell r="O51" t="str">
            <v/>
          </cell>
          <cell r="Q51" t="str">
            <v/>
          </cell>
          <cell r="R51" t="str">
            <v/>
          </cell>
          <cell r="T51" t="str">
            <v/>
          </cell>
          <cell r="U51" t="str">
            <v/>
          </cell>
          <cell r="W51" t="str">
            <v/>
          </cell>
          <cell r="X51" t="str">
            <v/>
          </cell>
          <cell r="Y51" t="e">
            <v>#VALUE!</v>
          </cell>
          <cell r="Z51" t="str">
            <v/>
          </cell>
          <cell r="AA51" t="str">
            <v/>
          </cell>
          <cell r="AB51" t="e">
            <v>#VALUE!</v>
          </cell>
          <cell r="AC51" t="str">
            <v/>
          </cell>
          <cell r="AD51" t="str">
            <v/>
          </cell>
          <cell r="AE51" t="e">
            <v>#VALUE!</v>
          </cell>
          <cell r="AF51" t="str">
            <v/>
          </cell>
          <cell r="AG51" t="e">
            <v>#VALUE!</v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</row>
        <row r="52">
          <cell r="C52" t="str">
            <v/>
          </cell>
          <cell r="H52" t="str">
            <v/>
          </cell>
          <cell r="I52" t="str">
            <v/>
          </cell>
          <cell r="J52" t="str">
            <v/>
          </cell>
          <cell r="M52" t="str">
            <v/>
          </cell>
          <cell r="N52" t="str">
            <v/>
          </cell>
          <cell r="O52" t="str">
            <v/>
          </cell>
          <cell r="Q52" t="str">
            <v/>
          </cell>
          <cell r="R52" t="str">
            <v/>
          </cell>
          <cell r="T52" t="str">
            <v/>
          </cell>
          <cell r="U52" t="str">
            <v/>
          </cell>
          <cell r="W52" t="str">
            <v/>
          </cell>
          <cell r="X52" t="str">
            <v/>
          </cell>
          <cell r="Y52" t="e">
            <v>#VALUE!</v>
          </cell>
          <cell r="Z52" t="str">
            <v/>
          </cell>
          <cell r="AA52" t="str">
            <v/>
          </cell>
          <cell r="AB52" t="e">
            <v>#VALUE!</v>
          </cell>
          <cell r="AC52" t="str">
            <v/>
          </cell>
          <cell r="AD52" t="str">
            <v/>
          </cell>
          <cell r="AE52" t="e">
            <v>#VALUE!</v>
          </cell>
          <cell r="AF52" t="str">
            <v/>
          </cell>
          <cell r="AG52" t="e">
            <v>#VALUE!</v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</row>
        <row r="53">
          <cell r="C53" t="str">
            <v/>
          </cell>
          <cell r="H53" t="str">
            <v/>
          </cell>
          <cell r="I53" t="str">
            <v/>
          </cell>
          <cell r="J53" t="str">
            <v/>
          </cell>
          <cell r="M53" t="str">
            <v/>
          </cell>
          <cell r="N53" t="str">
            <v/>
          </cell>
          <cell r="O53" t="str">
            <v/>
          </cell>
          <cell r="Q53" t="str">
            <v/>
          </cell>
          <cell r="R53" t="str">
            <v/>
          </cell>
          <cell r="T53" t="str">
            <v/>
          </cell>
          <cell r="U53" t="str">
            <v/>
          </cell>
          <cell r="W53" t="str">
            <v/>
          </cell>
          <cell r="X53" t="str">
            <v/>
          </cell>
          <cell r="Y53" t="e">
            <v>#VALUE!</v>
          </cell>
          <cell r="Z53" t="str">
            <v/>
          </cell>
          <cell r="AA53" t="str">
            <v/>
          </cell>
          <cell r="AB53" t="e">
            <v>#VALUE!</v>
          </cell>
          <cell r="AC53" t="str">
            <v/>
          </cell>
          <cell r="AD53" t="str">
            <v/>
          </cell>
          <cell r="AE53" t="e">
            <v>#VALUE!</v>
          </cell>
          <cell r="AF53" t="str">
            <v/>
          </cell>
          <cell r="AG53" t="e">
            <v>#VALUE!</v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</row>
        <row r="54">
          <cell r="C54" t="str">
            <v/>
          </cell>
          <cell r="H54" t="str">
            <v/>
          </cell>
          <cell r="I54" t="str">
            <v/>
          </cell>
          <cell r="J54" t="str">
            <v/>
          </cell>
          <cell r="M54" t="str">
            <v/>
          </cell>
          <cell r="N54" t="str">
            <v/>
          </cell>
          <cell r="O54" t="str">
            <v/>
          </cell>
          <cell r="Q54" t="str">
            <v/>
          </cell>
          <cell r="R54" t="str">
            <v/>
          </cell>
          <cell r="T54" t="str">
            <v/>
          </cell>
          <cell r="U54" t="str">
            <v/>
          </cell>
          <cell r="W54" t="str">
            <v/>
          </cell>
          <cell r="X54" t="str">
            <v/>
          </cell>
          <cell r="Y54" t="e">
            <v>#VALUE!</v>
          </cell>
          <cell r="Z54" t="str">
            <v/>
          </cell>
          <cell r="AA54" t="str">
            <v/>
          </cell>
          <cell r="AB54" t="e">
            <v>#VALUE!</v>
          </cell>
          <cell r="AC54" t="str">
            <v/>
          </cell>
          <cell r="AD54" t="str">
            <v/>
          </cell>
          <cell r="AE54" t="e">
            <v>#VALUE!</v>
          </cell>
          <cell r="AF54" t="str">
            <v/>
          </cell>
          <cell r="AG54" t="e">
            <v>#VALUE!</v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</row>
        <row r="55">
          <cell r="C55" t="str">
            <v/>
          </cell>
          <cell r="H55" t="str">
            <v/>
          </cell>
          <cell r="I55" t="str">
            <v/>
          </cell>
          <cell r="J55" t="str">
            <v/>
          </cell>
          <cell r="M55" t="str">
            <v/>
          </cell>
          <cell r="N55" t="str">
            <v/>
          </cell>
          <cell r="O55" t="str">
            <v/>
          </cell>
          <cell r="Q55" t="str">
            <v/>
          </cell>
          <cell r="R55" t="str">
            <v/>
          </cell>
          <cell r="T55" t="str">
            <v/>
          </cell>
          <cell r="U55" t="str">
            <v/>
          </cell>
          <cell r="W55" t="str">
            <v/>
          </cell>
          <cell r="X55" t="str">
            <v/>
          </cell>
          <cell r="Y55" t="e">
            <v>#VALUE!</v>
          </cell>
          <cell r="Z55" t="str">
            <v/>
          </cell>
          <cell r="AA55" t="str">
            <v/>
          </cell>
          <cell r="AB55" t="e">
            <v>#VALUE!</v>
          </cell>
          <cell r="AC55" t="str">
            <v/>
          </cell>
          <cell r="AD55" t="str">
            <v/>
          </cell>
          <cell r="AE55" t="e">
            <v>#VALUE!</v>
          </cell>
          <cell r="AF55" t="str">
            <v/>
          </cell>
          <cell r="AG55" t="e">
            <v>#VALUE!</v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</row>
        <row r="56">
          <cell r="C56" t="str">
            <v/>
          </cell>
          <cell r="H56" t="str">
            <v/>
          </cell>
          <cell r="I56" t="str">
            <v/>
          </cell>
          <cell r="J56" t="str">
            <v/>
          </cell>
          <cell r="M56" t="str">
            <v/>
          </cell>
          <cell r="N56" t="str">
            <v/>
          </cell>
          <cell r="O56" t="str">
            <v/>
          </cell>
          <cell r="Q56" t="str">
            <v/>
          </cell>
          <cell r="R56" t="str">
            <v/>
          </cell>
          <cell r="T56" t="str">
            <v/>
          </cell>
          <cell r="U56" t="str">
            <v/>
          </cell>
          <cell r="W56" t="str">
            <v/>
          </cell>
          <cell r="X56" t="str">
            <v/>
          </cell>
          <cell r="Y56" t="e">
            <v>#VALUE!</v>
          </cell>
          <cell r="Z56" t="str">
            <v/>
          </cell>
          <cell r="AA56" t="str">
            <v/>
          </cell>
          <cell r="AB56" t="e">
            <v>#VALUE!</v>
          </cell>
          <cell r="AC56" t="str">
            <v/>
          </cell>
          <cell r="AD56" t="str">
            <v/>
          </cell>
          <cell r="AE56" t="e">
            <v>#VALUE!</v>
          </cell>
          <cell r="AF56" t="str">
            <v/>
          </cell>
          <cell r="AG56" t="e">
            <v>#VALUE!</v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</row>
        <row r="57">
          <cell r="C57" t="str">
            <v/>
          </cell>
          <cell r="H57" t="str">
            <v/>
          </cell>
          <cell r="I57" t="str">
            <v/>
          </cell>
          <cell r="J57" t="str">
            <v/>
          </cell>
          <cell r="M57" t="str">
            <v/>
          </cell>
          <cell r="N57" t="str">
            <v/>
          </cell>
          <cell r="O57" t="str">
            <v/>
          </cell>
          <cell r="Q57" t="str">
            <v/>
          </cell>
          <cell r="R57" t="str">
            <v/>
          </cell>
          <cell r="T57" t="str">
            <v/>
          </cell>
          <cell r="U57" t="str">
            <v/>
          </cell>
          <cell r="W57" t="str">
            <v/>
          </cell>
          <cell r="X57" t="str">
            <v/>
          </cell>
          <cell r="Y57" t="e">
            <v>#VALUE!</v>
          </cell>
          <cell r="Z57" t="str">
            <v/>
          </cell>
          <cell r="AA57" t="str">
            <v/>
          </cell>
          <cell r="AB57" t="e">
            <v>#VALUE!</v>
          </cell>
          <cell r="AC57" t="str">
            <v/>
          </cell>
          <cell r="AD57" t="str">
            <v/>
          </cell>
          <cell r="AE57" t="e">
            <v>#VALUE!</v>
          </cell>
          <cell r="AF57" t="str">
            <v/>
          </cell>
          <cell r="AG57" t="e">
            <v>#VALUE!</v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</row>
        <row r="58">
          <cell r="C58" t="str">
            <v/>
          </cell>
          <cell r="H58" t="str">
            <v/>
          </cell>
          <cell r="I58" t="str">
            <v/>
          </cell>
          <cell r="J58" t="str">
            <v/>
          </cell>
          <cell r="M58" t="str">
            <v/>
          </cell>
          <cell r="N58" t="str">
            <v/>
          </cell>
          <cell r="O58" t="str">
            <v/>
          </cell>
          <cell r="Q58" t="str">
            <v/>
          </cell>
          <cell r="R58" t="str">
            <v/>
          </cell>
          <cell r="T58" t="str">
            <v/>
          </cell>
          <cell r="U58" t="str">
            <v/>
          </cell>
          <cell r="W58" t="str">
            <v/>
          </cell>
          <cell r="X58" t="str">
            <v/>
          </cell>
          <cell r="Y58" t="e">
            <v>#VALUE!</v>
          </cell>
          <cell r="Z58" t="str">
            <v/>
          </cell>
          <cell r="AA58" t="str">
            <v/>
          </cell>
          <cell r="AB58" t="e">
            <v>#VALUE!</v>
          </cell>
          <cell r="AC58" t="str">
            <v/>
          </cell>
          <cell r="AD58" t="str">
            <v/>
          </cell>
          <cell r="AE58" t="e">
            <v>#VALUE!</v>
          </cell>
          <cell r="AF58" t="str">
            <v/>
          </cell>
          <cell r="AG58" t="e">
            <v>#VALUE!</v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</row>
        <row r="59">
          <cell r="C59" t="str">
            <v/>
          </cell>
          <cell r="H59" t="str">
            <v/>
          </cell>
          <cell r="I59" t="str">
            <v/>
          </cell>
          <cell r="J59" t="str">
            <v/>
          </cell>
          <cell r="M59" t="str">
            <v/>
          </cell>
          <cell r="N59" t="str">
            <v/>
          </cell>
          <cell r="O59" t="str">
            <v/>
          </cell>
          <cell r="Q59" t="str">
            <v/>
          </cell>
          <cell r="R59" t="str">
            <v/>
          </cell>
          <cell r="T59" t="str">
            <v/>
          </cell>
          <cell r="U59" t="str">
            <v/>
          </cell>
          <cell r="W59" t="str">
            <v/>
          </cell>
          <cell r="X59" t="str">
            <v/>
          </cell>
          <cell r="Y59" t="e">
            <v>#VALUE!</v>
          </cell>
          <cell r="Z59" t="str">
            <v/>
          </cell>
          <cell r="AA59" t="str">
            <v/>
          </cell>
          <cell r="AB59" t="e">
            <v>#VALUE!</v>
          </cell>
          <cell r="AC59" t="str">
            <v/>
          </cell>
          <cell r="AD59" t="str">
            <v/>
          </cell>
          <cell r="AE59" t="e">
            <v>#VALUE!</v>
          </cell>
          <cell r="AF59" t="str">
            <v/>
          </cell>
          <cell r="AG59" t="e">
            <v>#VALUE!</v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</row>
        <row r="60">
          <cell r="C60" t="str">
            <v/>
          </cell>
          <cell r="H60" t="str">
            <v/>
          </cell>
          <cell r="I60" t="str">
            <v/>
          </cell>
          <cell r="J60" t="str">
            <v/>
          </cell>
          <cell r="M60" t="str">
            <v/>
          </cell>
          <cell r="N60" t="str">
            <v/>
          </cell>
          <cell r="O60" t="str">
            <v/>
          </cell>
          <cell r="Q60" t="str">
            <v/>
          </cell>
          <cell r="R60" t="str">
            <v/>
          </cell>
          <cell r="T60" t="str">
            <v/>
          </cell>
          <cell r="U60" t="str">
            <v/>
          </cell>
          <cell r="W60" t="str">
            <v/>
          </cell>
          <cell r="X60" t="str">
            <v/>
          </cell>
          <cell r="Y60" t="e">
            <v>#VALUE!</v>
          </cell>
          <cell r="Z60" t="str">
            <v/>
          </cell>
          <cell r="AA60" t="str">
            <v/>
          </cell>
          <cell r="AB60" t="e">
            <v>#VALUE!</v>
          </cell>
          <cell r="AC60" t="str">
            <v/>
          </cell>
          <cell r="AD60" t="str">
            <v/>
          </cell>
          <cell r="AE60" t="e">
            <v>#VALUE!</v>
          </cell>
          <cell r="AF60" t="str">
            <v/>
          </cell>
          <cell r="AG60" t="e">
            <v>#VALUE!</v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</row>
        <row r="61">
          <cell r="C61" t="str">
            <v/>
          </cell>
          <cell r="H61" t="str">
            <v/>
          </cell>
          <cell r="I61" t="str">
            <v/>
          </cell>
          <cell r="J61" t="str">
            <v/>
          </cell>
          <cell r="M61" t="str">
            <v/>
          </cell>
          <cell r="N61" t="str">
            <v/>
          </cell>
          <cell r="O61" t="str">
            <v/>
          </cell>
          <cell r="Q61" t="str">
            <v/>
          </cell>
          <cell r="R61" t="str">
            <v/>
          </cell>
          <cell r="T61" t="str">
            <v/>
          </cell>
          <cell r="U61" t="str">
            <v/>
          </cell>
          <cell r="W61" t="str">
            <v/>
          </cell>
          <cell r="X61" t="str">
            <v/>
          </cell>
          <cell r="Y61" t="e">
            <v>#VALUE!</v>
          </cell>
          <cell r="Z61" t="str">
            <v/>
          </cell>
          <cell r="AA61" t="str">
            <v/>
          </cell>
          <cell r="AB61" t="e">
            <v>#VALUE!</v>
          </cell>
          <cell r="AC61" t="str">
            <v/>
          </cell>
          <cell r="AD61" t="str">
            <v/>
          </cell>
          <cell r="AE61" t="e">
            <v>#VALUE!</v>
          </cell>
          <cell r="AF61" t="str">
            <v/>
          </cell>
          <cell r="AG61" t="e">
            <v>#VALUE!</v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</row>
      </sheetData>
      <sheetData sheetId="10">
        <row r="290">
          <cell r="A290" t="str">
            <v/>
          </cell>
          <cell r="B290" t="str">
            <v>標突１００ｍ</v>
          </cell>
          <cell r="C290">
            <v>1</v>
          </cell>
          <cell r="D290">
            <v>1</v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L290">
            <v>0.7</v>
          </cell>
          <cell r="M290" t="str">
            <v/>
          </cell>
          <cell r="N290" t="str">
            <v>＋０．７</v>
          </cell>
          <cell r="O290" t="str">
            <v/>
          </cell>
          <cell r="Q290" t="str">
            <v/>
          </cell>
        </row>
        <row r="291">
          <cell r="A291">
            <v>0</v>
          </cell>
          <cell r="D291">
            <v>2</v>
          </cell>
          <cell r="F291">
            <v>8237</v>
          </cell>
          <cell r="G291" t="str">
            <v>金島　絢音</v>
          </cell>
          <cell r="H291">
            <v>1</v>
          </cell>
          <cell r="I291" t="str">
            <v>城端</v>
          </cell>
          <cell r="K291">
            <v>1619</v>
          </cell>
          <cell r="M291" t="str">
            <v>１６″１９</v>
          </cell>
          <cell r="O291" t="str">
            <v/>
          </cell>
          <cell r="Q291" t="str">
            <v>(+0.7)</v>
          </cell>
        </row>
        <row r="292">
          <cell r="A292">
            <v>0</v>
          </cell>
          <cell r="D292">
            <v>3</v>
          </cell>
          <cell r="F292">
            <v>7626</v>
          </cell>
          <cell r="G292" t="str">
            <v>守内　美結</v>
          </cell>
          <cell r="H292">
            <v>1</v>
          </cell>
          <cell r="I292" t="str">
            <v>出町</v>
          </cell>
          <cell r="K292">
            <v>1555</v>
          </cell>
          <cell r="M292" t="str">
            <v>１５″５５</v>
          </cell>
          <cell r="O292" t="str">
            <v/>
          </cell>
          <cell r="Q292" t="str">
            <v>(+0.7)</v>
          </cell>
        </row>
        <row r="293">
          <cell r="A293">
            <v>0</v>
          </cell>
          <cell r="D293">
            <v>4</v>
          </cell>
          <cell r="F293">
            <v>8307</v>
          </cell>
          <cell r="G293" t="str">
            <v>和田　小夏</v>
          </cell>
          <cell r="H293">
            <v>1</v>
          </cell>
          <cell r="I293" t="str">
            <v>平</v>
          </cell>
          <cell r="K293">
            <v>1672</v>
          </cell>
          <cell r="M293" t="str">
            <v>１６″７２</v>
          </cell>
          <cell r="O293" t="str">
            <v/>
          </cell>
          <cell r="Q293" t="str">
            <v>(+0.7)</v>
          </cell>
        </row>
        <row r="294">
          <cell r="A294">
            <v>0</v>
          </cell>
          <cell r="D294">
            <v>5</v>
          </cell>
          <cell r="F294">
            <v>8206</v>
          </cell>
          <cell r="G294" t="str">
            <v>宮本　遥奈</v>
          </cell>
          <cell r="H294">
            <v>3</v>
          </cell>
          <cell r="I294" t="str">
            <v>城端</v>
          </cell>
          <cell r="K294" t="str">
            <v>a</v>
          </cell>
          <cell r="M294" t="str">
            <v>棄権</v>
          </cell>
          <cell r="O294" t="str">
            <v/>
          </cell>
          <cell r="Q294" t="str">
            <v>(+0.7)</v>
          </cell>
        </row>
        <row r="295">
          <cell r="A295">
            <v>0</v>
          </cell>
          <cell r="D295">
            <v>6</v>
          </cell>
          <cell r="F295">
            <v>7331</v>
          </cell>
          <cell r="G295" t="str">
            <v>阿部　すず乃</v>
          </cell>
          <cell r="H295">
            <v>1</v>
          </cell>
          <cell r="I295" t="str">
            <v>福光</v>
          </cell>
          <cell r="K295">
            <v>1661</v>
          </cell>
          <cell r="M295" t="str">
            <v>１６″６１</v>
          </cell>
          <cell r="O295" t="str">
            <v/>
          </cell>
          <cell r="Q295" t="str">
            <v>(+0.7)</v>
          </cell>
        </row>
        <row r="296">
          <cell r="A296">
            <v>0</v>
          </cell>
          <cell r="D296">
            <v>7</v>
          </cell>
          <cell r="F296">
            <v>8308</v>
          </cell>
          <cell r="G296" t="str">
            <v>岩瀨　佳乃</v>
          </cell>
          <cell r="H296">
            <v>2</v>
          </cell>
          <cell r="I296" t="str">
            <v>平</v>
          </cell>
          <cell r="K296">
            <v>1457</v>
          </cell>
          <cell r="M296" t="str">
            <v>１４″５７</v>
          </cell>
          <cell r="O296" t="str">
            <v/>
          </cell>
          <cell r="Q296" t="str">
            <v>(+0.7)</v>
          </cell>
        </row>
        <row r="297">
          <cell r="A297">
            <v>0</v>
          </cell>
          <cell r="D297">
            <v>8</v>
          </cell>
          <cell r="F297">
            <v>8219</v>
          </cell>
          <cell r="G297" t="str">
            <v>天野　楓</v>
          </cell>
          <cell r="H297">
            <v>2</v>
          </cell>
          <cell r="I297" t="str">
            <v>城端</v>
          </cell>
          <cell r="K297">
            <v>1506</v>
          </cell>
          <cell r="M297" t="str">
            <v>１５″０６</v>
          </cell>
          <cell r="O297" t="str">
            <v/>
          </cell>
          <cell r="Q297" t="str">
            <v>(+0.7)</v>
          </cell>
        </row>
        <row r="298">
          <cell r="A298">
            <v>0</v>
          </cell>
          <cell r="B298" t="str">
            <v>標突１００ｍ</v>
          </cell>
          <cell r="C298">
            <v>2</v>
          </cell>
          <cell r="D298">
            <v>1</v>
          </cell>
          <cell r="G298" t="str">
            <v/>
          </cell>
          <cell r="H298" t="str">
            <v/>
          </cell>
          <cell r="I298" t="str">
            <v/>
          </cell>
          <cell r="L298">
            <v>1</v>
          </cell>
          <cell r="M298" t="str">
            <v/>
          </cell>
          <cell r="N298" t="str">
            <v>＋１．０</v>
          </cell>
          <cell r="O298" t="str">
            <v/>
          </cell>
          <cell r="Q298" t="str">
            <v/>
          </cell>
        </row>
        <row r="299">
          <cell r="A299">
            <v>0</v>
          </cell>
          <cell r="D299">
            <v>2</v>
          </cell>
          <cell r="F299">
            <v>8105</v>
          </cell>
          <cell r="G299" t="str">
            <v>野原　繭</v>
          </cell>
          <cell r="H299">
            <v>2</v>
          </cell>
          <cell r="I299" t="str">
            <v>利賀</v>
          </cell>
          <cell r="K299">
            <v>1558</v>
          </cell>
          <cell r="M299" t="str">
            <v>１５″５８</v>
          </cell>
          <cell r="O299" t="str">
            <v/>
          </cell>
          <cell r="Q299" t="str">
            <v>(+1.0)</v>
          </cell>
        </row>
        <row r="300">
          <cell r="A300">
            <v>0</v>
          </cell>
          <cell r="D300">
            <v>3</v>
          </cell>
          <cell r="F300">
            <v>7920</v>
          </cell>
          <cell r="G300" t="str">
            <v>横川　亜希</v>
          </cell>
          <cell r="H300">
            <v>3</v>
          </cell>
          <cell r="I300" t="str">
            <v>井波</v>
          </cell>
          <cell r="K300">
            <v>1475</v>
          </cell>
          <cell r="M300" t="str">
            <v>１４″７５</v>
          </cell>
          <cell r="O300" t="str">
            <v/>
          </cell>
          <cell r="Q300" t="str">
            <v>(+1.0)</v>
          </cell>
        </row>
        <row r="301">
          <cell r="A301">
            <v>0</v>
          </cell>
          <cell r="D301">
            <v>4</v>
          </cell>
          <cell r="F301">
            <v>8214</v>
          </cell>
          <cell r="G301" t="str">
            <v>山田　珠里</v>
          </cell>
          <cell r="H301">
            <v>2</v>
          </cell>
          <cell r="I301" t="str">
            <v>城端</v>
          </cell>
          <cell r="K301">
            <v>1667</v>
          </cell>
          <cell r="M301" t="str">
            <v>１６″６７</v>
          </cell>
          <cell r="O301" t="str">
            <v/>
          </cell>
          <cell r="Q301" t="str">
            <v>(+1.0)</v>
          </cell>
        </row>
        <row r="302">
          <cell r="A302">
            <v>0</v>
          </cell>
          <cell r="D302">
            <v>5</v>
          </cell>
          <cell r="F302">
            <v>6825</v>
          </cell>
          <cell r="G302" t="str">
            <v>栢元　果積</v>
          </cell>
          <cell r="H302">
            <v>1</v>
          </cell>
          <cell r="I302" t="str">
            <v>石動</v>
          </cell>
          <cell r="K302">
            <v>1583</v>
          </cell>
          <cell r="M302" t="str">
            <v>１５″８３</v>
          </cell>
          <cell r="O302" t="str">
            <v/>
          </cell>
          <cell r="Q302" t="str">
            <v>(+1.0)</v>
          </cell>
        </row>
        <row r="303">
          <cell r="A303">
            <v>0</v>
          </cell>
          <cell r="D303">
            <v>6</v>
          </cell>
          <cell r="F303">
            <v>7618</v>
          </cell>
          <cell r="G303" t="str">
            <v>白江　彩</v>
          </cell>
          <cell r="H303">
            <v>1</v>
          </cell>
          <cell r="I303" t="str">
            <v>出町</v>
          </cell>
          <cell r="K303">
            <v>1602</v>
          </cell>
          <cell r="M303" t="str">
            <v>１６″０２</v>
          </cell>
          <cell r="O303" t="str">
            <v/>
          </cell>
          <cell r="Q303" t="str">
            <v>(+1.0)</v>
          </cell>
        </row>
        <row r="304">
          <cell r="A304">
            <v>0</v>
          </cell>
          <cell r="D304">
            <v>7</v>
          </cell>
          <cell r="F304">
            <v>7335</v>
          </cell>
          <cell r="G304" t="str">
            <v>高倉　鈴華</v>
          </cell>
          <cell r="H304">
            <v>1</v>
          </cell>
          <cell r="I304" t="str">
            <v>福光</v>
          </cell>
          <cell r="K304">
            <v>1822</v>
          </cell>
          <cell r="M304" t="str">
            <v>１８″２２</v>
          </cell>
          <cell r="O304" t="str">
            <v/>
          </cell>
          <cell r="Q304" t="str">
            <v>(+1.0)</v>
          </cell>
        </row>
        <row r="305">
          <cell r="A305">
            <v>0</v>
          </cell>
          <cell r="D305">
            <v>8</v>
          </cell>
          <cell r="F305">
            <v>8227</v>
          </cell>
          <cell r="G305" t="str">
            <v>稲塚　未知</v>
          </cell>
          <cell r="H305">
            <v>1</v>
          </cell>
          <cell r="I305" t="str">
            <v>城端</v>
          </cell>
          <cell r="K305">
            <v>1791</v>
          </cell>
          <cell r="M305" t="str">
            <v>１７″９１</v>
          </cell>
          <cell r="O305" t="str">
            <v/>
          </cell>
          <cell r="Q305" t="str">
            <v>(+1.0)</v>
          </cell>
        </row>
        <row r="306">
          <cell r="A306">
            <v>0</v>
          </cell>
          <cell r="B306" t="str">
            <v>標突１００ｍ</v>
          </cell>
          <cell r="C306">
            <v>3</v>
          </cell>
          <cell r="D306">
            <v>1</v>
          </cell>
          <cell r="G306" t="str">
            <v/>
          </cell>
          <cell r="H306" t="str">
            <v/>
          </cell>
          <cell r="I306" t="str">
            <v/>
          </cell>
          <cell r="L306">
            <v>1</v>
          </cell>
          <cell r="M306" t="str">
            <v/>
          </cell>
          <cell r="N306" t="str">
            <v>＋１．０</v>
          </cell>
          <cell r="O306" t="str">
            <v/>
          </cell>
          <cell r="Q306" t="str">
            <v/>
          </cell>
        </row>
        <row r="307">
          <cell r="A307">
            <v>0</v>
          </cell>
          <cell r="D307">
            <v>2</v>
          </cell>
          <cell r="F307">
            <v>8211</v>
          </cell>
          <cell r="G307" t="str">
            <v>山本　千絵</v>
          </cell>
          <cell r="H307">
            <v>3</v>
          </cell>
          <cell r="I307" t="str">
            <v>城端</v>
          </cell>
          <cell r="K307">
            <v>1554</v>
          </cell>
          <cell r="M307" t="str">
            <v>１５″５４</v>
          </cell>
          <cell r="O307" t="str">
            <v/>
          </cell>
          <cell r="Q307" t="str">
            <v>(+1.0)</v>
          </cell>
        </row>
        <row r="308">
          <cell r="A308">
            <v>0</v>
          </cell>
          <cell r="D308">
            <v>3</v>
          </cell>
          <cell r="F308">
            <v>7622</v>
          </cell>
          <cell r="G308" t="str">
            <v>濵谷　優</v>
          </cell>
          <cell r="H308">
            <v>1</v>
          </cell>
          <cell r="I308" t="str">
            <v>出町</v>
          </cell>
          <cell r="K308">
            <v>1544</v>
          </cell>
          <cell r="M308" t="str">
            <v>１５″４４</v>
          </cell>
          <cell r="O308" t="str">
            <v/>
          </cell>
          <cell r="Q308" t="str">
            <v>(+1.0)</v>
          </cell>
        </row>
        <row r="309">
          <cell r="A309">
            <v>0</v>
          </cell>
          <cell r="D309">
            <v>4</v>
          </cell>
          <cell r="F309">
            <v>8103</v>
          </cell>
          <cell r="G309" t="str">
            <v>野原　夢未</v>
          </cell>
          <cell r="H309">
            <v>1</v>
          </cell>
          <cell r="I309" t="str">
            <v>利賀</v>
          </cell>
          <cell r="K309">
            <v>1670</v>
          </cell>
          <cell r="M309" t="str">
            <v>１６″７０</v>
          </cell>
          <cell r="O309" t="str">
            <v/>
          </cell>
          <cell r="Q309" t="str">
            <v>(+1.0)</v>
          </cell>
        </row>
        <row r="310">
          <cell r="A310">
            <v>0</v>
          </cell>
          <cell r="D310">
            <v>5</v>
          </cell>
          <cell r="F310">
            <v>8216</v>
          </cell>
          <cell r="G310" t="str">
            <v>北山　亜希</v>
          </cell>
          <cell r="H310">
            <v>2</v>
          </cell>
          <cell r="I310" t="str">
            <v>城端</v>
          </cell>
          <cell r="K310">
            <v>1619</v>
          </cell>
          <cell r="M310" t="str">
            <v>１６″１９</v>
          </cell>
          <cell r="O310" t="str">
            <v/>
          </cell>
          <cell r="Q310" t="str">
            <v>(+1.0)</v>
          </cell>
        </row>
        <row r="311">
          <cell r="A311">
            <v>0</v>
          </cell>
          <cell r="D311">
            <v>6</v>
          </cell>
          <cell r="F311">
            <v>7918</v>
          </cell>
          <cell r="G311" t="str">
            <v>宮川　七海</v>
          </cell>
          <cell r="H311">
            <v>3</v>
          </cell>
          <cell r="I311" t="str">
            <v>井波</v>
          </cell>
          <cell r="K311">
            <v>1614</v>
          </cell>
          <cell r="M311" t="str">
            <v>１６″１４</v>
          </cell>
          <cell r="O311" t="str">
            <v/>
          </cell>
          <cell r="Q311" t="str">
            <v>(+1.0)</v>
          </cell>
        </row>
        <row r="312">
          <cell r="A312">
            <v>0</v>
          </cell>
          <cell r="D312">
            <v>7</v>
          </cell>
          <cell r="F312">
            <v>8225</v>
          </cell>
          <cell r="G312" t="str">
            <v>石﨑　桃菜</v>
          </cell>
          <cell r="H312">
            <v>1</v>
          </cell>
          <cell r="I312" t="str">
            <v>城端</v>
          </cell>
          <cell r="K312">
            <v>1660</v>
          </cell>
          <cell r="M312" t="str">
            <v>１６″６０</v>
          </cell>
          <cell r="O312" t="str">
            <v/>
          </cell>
          <cell r="Q312" t="str">
            <v>(+1.0)</v>
          </cell>
        </row>
        <row r="313">
          <cell r="A313">
            <v>0</v>
          </cell>
          <cell r="D313">
            <v>8</v>
          </cell>
          <cell r="F313">
            <v>8313</v>
          </cell>
          <cell r="G313" t="str">
            <v>宮本　友紀江</v>
          </cell>
          <cell r="H313">
            <v>2</v>
          </cell>
          <cell r="I313" t="str">
            <v>平</v>
          </cell>
          <cell r="K313">
            <v>1643</v>
          </cell>
          <cell r="M313" t="str">
            <v>１６″４３</v>
          </cell>
          <cell r="O313" t="str">
            <v/>
          </cell>
          <cell r="Q313" t="str">
            <v>(+1.0)</v>
          </cell>
        </row>
        <row r="314">
          <cell r="A314" t="str">
            <v/>
          </cell>
          <cell r="B314" t="str">
            <v>標突１００ｍ</v>
          </cell>
          <cell r="C314">
            <v>4</v>
          </cell>
          <cell r="D314">
            <v>1</v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L314">
            <v>1.3</v>
          </cell>
          <cell r="M314" t="str">
            <v/>
          </cell>
          <cell r="N314" t="str">
            <v>＋１．３</v>
          </cell>
          <cell r="O314" t="str">
            <v/>
          </cell>
          <cell r="Q314" t="str">
            <v/>
          </cell>
        </row>
        <row r="315">
          <cell r="A315">
            <v>0</v>
          </cell>
          <cell r="D315">
            <v>2</v>
          </cell>
          <cell r="F315">
            <v>8239</v>
          </cell>
          <cell r="G315" t="str">
            <v>中居　菜月</v>
          </cell>
          <cell r="H315">
            <v>1</v>
          </cell>
          <cell r="I315" t="str">
            <v>城端</v>
          </cell>
          <cell r="K315">
            <v>1627</v>
          </cell>
          <cell r="M315" t="str">
            <v>１６″２７</v>
          </cell>
          <cell r="O315" t="str">
            <v/>
          </cell>
          <cell r="Q315" t="str">
            <v>(+1.3)</v>
          </cell>
        </row>
        <row r="316">
          <cell r="A316">
            <v>0</v>
          </cell>
          <cell r="D316">
            <v>3</v>
          </cell>
          <cell r="F316">
            <v>7619</v>
          </cell>
          <cell r="G316" t="str">
            <v>滝井　桃音</v>
          </cell>
          <cell r="H316">
            <v>1</v>
          </cell>
          <cell r="I316" t="str">
            <v>出町</v>
          </cell>
          <cell r="K316">
            <v>1571</v>
          </cell>
          <cell r="M316" t="str">
            <v>１５″７１</v>
          </cell>
          <cell r="O316" t="str">
            <v/>
          </cell>
          <cell r="Q316" t="str">
            <v>(+1.3)</v>
          </cell>
        </row>
        <row r="317">
          <cell r="A317">
            <v>0</v>
          </cell>
          <cell r="D317">
            <v>4</v>
          </cell>
          <cell r="F317">
            <v>8302</v>
          </cell>
          <cell r="G317" t="str">
            <v>上野　真宙</v>
          </cell>
          <cell r="H317">
            <v>1</v>
          </cell>
          <cell r="I317" t="str">
            <v>平</v>
          </cell>
          <cell r="K317">
            <v>1695</v>
          </cell>
          <cell r="M317" t="str">
            <v>１６″９５</v>
          </cell>
          <cell r="O317" t="str">
            <v/>
          </cell>
          <cell r="Q317" t="str">
            <v>(+1.3)</v>
          </cell>
        </row>
        <row r="318">
          <cell r="A318">
            <v>0</v>
          </cell>
          <cell r="D318">
            <v>5</v>
          </cell>
          <cell r="F318">
            <v>7332</v>
          </cell>
          <cell r="G318" t="str">
            <v>上野　ななみ</v>
          </cell>
          <cell r="H318">
            <v>1</v>
          </cell>
          <cell r="I318" t="str">
            <v>福光</v>
          </cell>
          <cell r="K318">
            <v>1712</v>
          </cell>
          <cell r="M318" t="str">
            <v>１７″１２</v>
          </cell>
          <cell r="O318" t="str">
            <v/>
          </cell>
          <cell r="Q318" t="str">
            <v>(+1.3)</v>
          </cell>
        </row>
        <row r="319">
          <cell r="A319">
            <v>0</v>
          </cell>
          <cell r="D319">
            <v>6</v>
          </cell>
          <cell r="F319">
            <v>6824</v>
          </cell>
          <cell r="G319" t="str">
            <v>米山　亜寿香</v>
          </cell>
          <cell r="H319">
            <v>1</v>
          </cell>
          <cell r="I319" t="str">
            <v>石動</v>
          </cell>
          <cell r="K319">
            <v>1690</v>
          </cell>
          <cell r="M319" t="str">
            <v>１６″９０</v>
          </cell>
          <cell r="O319" t="str">
            <v/>
          </cell>
          <cell r="Q319" t="str">
            <v>(+1.3)</v>
          </cell>
        </row>
        <row r="320">
          <cell r="A320">
            <v>0</v>
          </cell>
          <cell r="D320">
            <v>7</v>
          </cell>
          <cell r="F320">
            <v>8217</v>
          </cell>
          <cell r="G320" t="str">
            <v>山本　佳世子</v>
          </cell>
          <cell r="H320">
            <v>2</v>
          </cell>
          <cell r="I320" t="str">
            <v>城端</v>
          </cell>
          <cell r="K320">
            <v>1656</v>
          </cell>
          <cell r="M320" t="str">
            <v>１６″５６</v>
          </cell>
          <cell r="O320" t="str">
            <v/>
          </cell>
          <cell r="Q320" t="str">
            <v>(+1.3)</v>
          </cell>
        </row>
        <row r="321">
          <cell r="A321">
            <v>0</v>
          </cell>
          <cell r="D321">
            <v>8</v>
          </cell>
          <cell r="F321">
            <v>7617</v>
          </cell>
          <cell r="G321" t="str">
            <v>島　　和花</v>
          </cell>
          <cell r="H321">
            <v>1</v>
          </cell>
          <cell r="I321" t="str">
            <v>出町</v>
          </cell>
          <cell r="K321">
            <v>1603</v>
          </cell>
          <cell r="M321" t="str">
            <v>１６″０３</v>
          </cell>
          <cell r="O321" t="str">
            <v/>
          </cell>
          <cell r="Q321" t="str">
            <v>(+1.3)</v>
          </cell>
        </row>
        <row r="322">
          <cell r="A322" t="str">
            <v/>
          </cell>
          <cell r="B322" t="str">
            <v>標突１００ｍ</v>
          </cell>
          <cell r="C322">
            <v>5</v>
          </cell>
          <cell r="D322">
            <v>1</v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M322" t="str">
            <v/>
          </cell>
          <cell r="N322" t="str">
            <v/>
          </cell>
          <cell r="O322" t="str">
            <v/>
          </cell>
          <cell r="Q322" t="str">
            <v/>
          </cell>
        </row>
        <row r="323">
          <cell r="A323" t="str">
            <v/>
          </cell>
          <cell r="D323">
            <v>2</v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M323" t="str">
            <v/>
          </cell>
          <cell r="O323" t="str">
            <v/>
          </cell>
          <cell r="Q323" t="str">
            <v/>
          </cell>
        </row>
        <row r="324">
          <cell r="A324" t="str">
            <v/>
          </cell>
          <cell r="D324">
            <v>3</v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M324" t="str">
            <v/>
          </cell>
          <cell r="O324" t="str">
            <v/>
          </cell>
          <cell r="Q324" t="str">
            <v/>
          </cell>
        </row>
        <row r="325">
          <cell r="A325" t="str">
            <v/>
          </cell>
          <cell r="D325">
            <v>4</v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M325" t="str">
            <v/>
          </cell>
          <cell r="O325" t="str">
            <v/>
          </cell>
          <cell r="Q325" t="str">
            <v/>
          </cell>
        </row>
        <row r="326">
          <cell r="A326" t="str">
            <v/>
          </cell>
          <cell r="D326">
            <v>5</v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M326" t="str">
            <v/>
          </cell>
          <cell r="O326" t="str">
            <v/>
          </cell>
          <cell r="Q326" t="str">
            <v/>
          </cell>
        </row>
        <row r="327">
          <cell r="A327" t="str">
            <v/>
          </cell>
          <cell r="D327">
            <v>6</v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M327" t="str">
            <v/>
          </cell>
          <cell r="O327" t="str">
            <v/>
          </cell>
          <cell r="Q327" t="str">
            <v/>
          </cell>
        </row>
        <row r="328">
          <cell r="A328" t="str">
            <v/>
          </cell>
          <cell r="D328">
            <v>7</v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M328" t="str">
            <v/>
          </cell>
          <cell r="O328" t="str">
            <v/>
          </cell>
          <cell r="Q328" t="str">
            <v/>
          </cell>
        </row>
        <row r="329">
          <cell r="A329" t="str">
            <v/>
          </cell>
          <cell r="D329">
            <v>8</v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M329" t="str">
            <v/>
          </cell>
          <cell r="O329" t="str">
            <v/>
          </cell>
          <cell r="Q329" t="str">
            <v/>
          </cell>
        </row>
        <row r="330">
          <cell r="A330" t="str">
            <v/>
          </cell>
          <cell r="B330" t="str">
            <v>標突１００ｍ</v>
          </cell>
          <cell r="C330">
            <v>6</v>
          </cell>
          <cell r="D330">
            <v>1</v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M330" t="str">
            <v/>
          </cell>
          <cell r="N330" t="str">
            <v/>
          </cell>
          <cell r="O330" t="str">
            <v/>
          </cell>
          <cell r="Q330" t="str">
            <v/>
          </cell>
        </row>
        <row r="331">
          <cell r="A331" t="str">
            <v/>
          </cell>
          <cell r="D331">
            <v>2</v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M331" t="str">
            <v/>
          </cell>
          <cell r="O331" t="str">
            <v/>
          </cell>
          <cell r="Q331" t="str">
            <v/>
          </cell>
        </row>
        <row r="332">
          <cell r="A332" t="str">
            <v/>
          </cell>
          <cell r="D332">
            <v>3</v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M332" t="str">
            <v/>
          </cell>
          <cell r="O332" t="str">
            <v/>
          </cell>
          <cell r="Q332" t="str">
            <v/>
          </cell>
        </row>
        <row r="333">
          <cell r="A333" t="str">
            <v/>
          </cell>
          <cell r="D333">
            <v>4</v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M333" t="str">
            <v/>
          </cell>
          <cell r="O333" t="str">
            <v/>
          </cell>
          <cell r="Q333" t="str">
            <v/>
          </cell>
        </row>
        <row r="334">
          <cell r="A334" t="str">
            <v/>
          </cell>
          <cell r="D334">
            <v>5</v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M334" t="str">
            <v/>
          </cell>
          <cell r="O334" t="str">
            <v/>
          </cell>
          <cell r="Q334" t="str">
            <v/>
          </cell>
        </row>
        <row r="335">
          <cell r="A335" t="str">
            <v/>
          </cell>
          <cell r="D335">
            <v>6</v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M335" t="str">
            <v/>
          </cell>
          <cell r="O335" t="str">
            <v/>
          </cell>
          <cell r="Q335" t="str">
            <v/>
          </cell>
        </row>
        <row r="336">
          <cell r="A336" t="str">
            <v/>
          </cell>
          <cell r="D336">
            <v>7</v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M336" t="str">
            <v/>
          </cell>
          <cell r="O336" t="str">
            <v/>
          </cell>
          <cell r="Q336" t="str">
            <v/>
          </cell>
        </row>
        <row r="337">
          <cell r="A337" t="str">
            <v/>
          </cell>
          <cell r="D337">
            <v>8</v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M337" t="str">
            <v/>
          </cell>
          <cell r="O337" t="str">
            <v/>
          </cell>
          <cell r="Q337" t="str">
            <v/>
          </cell>
        </row>
      </sheetData>
      <sheetData sheetId="11">
        <row r="2">
          <cell r="D2">
            <v>7</v>
          </cell>
          <cell r="E2">
            <v>7715</v>
          </cell>
          <cell r="F2" t="str">
            <v>田中　里奈</v>
          </cell>
          <cell r="G2">
            <v>1</v>
          </cell>
          <cell r="H2" t="str">
            <v>庄西</v>
          </cell>
          <cell r="I2">
            <v>7</v>
          </cell>
          <cell r="J2">
            <v>1478</v>
          </cell>
          <cell r="K2">
            <v>1.5</v>
          </cell>
          <cell r="L2" t="str">
            <v>１４″７８</v>
          </cell>
          <cell r="M2" t="str">
            <v>＋１．５</v>
          </cell>
          <cell r="N2" t="str">
            <v/>
          </cell>
          <cell r="O2">
            <v>0</v>
          </cell>
          <cell r="P2" t="str">
            <v>(+1.5)</v>
          </cell>
          <cell r="Q2">
            <v>1</v>
          </cell>
          <cell r="R2">
            <v>0</v>
          </cell>
          <cell r="U2">
            <v>8</v>
          </cell>
          <cell r="V2">
            <v>85</v>
          </cell>
          <cell r="W2" t="str">
            <v>福野</v>
          </cell>
          <cell r="X2">
            <v>8516</v>
          </cell>
          <cell r="Y2">
            <v>8517</v>
          </cell>
          <cell r="Z2">
            <v>8515</v>
          </cell>
          <cell r="AA2">
            <v>8518</v>
          </cell>
          <cell r="AB2" t="str">
            <v>崎田　彩華</v>
          </cell>
          <cell r="AC2">
            <v>1</v>
          </cell>
          <cell r="AD2" t="str">
            <v>笹島　友里</v>
          </cell>
          <cell r="AE2">
            <v>1</v>
          </cell>
          <cell r="AF2" t="str">
            <v>齊藤　奏穂音</v>
          </cell>
          <cell r="AG2">
            <v>1</v>
          </cell>
          <cell r="AH2" t="str">
            <v>内山　莉菜</v>
          </cell>
          <cell r="AI2">
            <v>1</v>
          </cell>
          <cell r="AJ2" t="str">
            <v>崎田　彩華(1)笹島　友里(1)齊藤　奏穂音(1)内山　莉菜(1)</v>
          </cell>
          <cell r="AK2" t="str">
            <v>崎田　彩華(1)笹島　友里(1)齊藤　奏穂音(1)内山　莉菜(1)</v>
          </cell>
          <cell r="AL2">
            <v>8</v>
          </cell>
          <cell r="AM2">
            <v>5972</v>
          </cell>
          <cell r="AN2" t="str">
            <v>５９″７２</v>
          </cell>
          <cell r="AO2" t="str">
            <v/>
          </cell>
          <cell r="AP2">
            <v>0</v>
          </cell>
          <cell r="AQ2">
            <v>1</v>
          </cell>
          <cell r="AR2">
            <v>0</v>
          </cell>
          <cell r="AW2">
            <v>3</v>
          </cell>
          <cell r="AX2">
            <v>7917</v>
          </cell>
          <cell r="AY2" t="str">
            <v>池田　まりな</v>
          </cell>
          <cell r="AZ2">
            <v>3</v>
          </cell>
          <cell r="BA2" t="str">
            <v>井波</v>
          </cell>
          <cell r="BB2">
            <v>3</v>
          </cell>
          <cell r="BC2">
            <v>140</v>
          </cell>
          <cell r="BE2" t="str">
            <v>１ｍ４０</v>
          </cell>
          <cell r="BG2" t="str">
            <v/>
          </cell>
          <cell r="BH2">
            <v>0</v>
          </cell>
          <cell r="BI2">
            <v>1</v>
          </cell>
          <cell r="BJ2">
            <v>0</v>
          </cell>
        </row>
        <row r="3">
          <cell r="D3">
            <v>6</v>
          </cell>
          <cell r="E3">
            <v>7614</v>
          </cell>
          <cell r="F3" t="str">
            <v>川西　憂月</v>
          </cell>
          <cell r="G3">
            <v>1</v>
          </cell>
          <cell r="H3" t="str">
            <v>出町</v>
          </cell>
          <cell r="I3">
            <v>6</v>
          </cell>
          <cell r="J3">
            <v>1470</v>
          </cell>
          <cell r="L3" t="str">
            <v>１４″７０</v>
          </cell>
          <cell r="N3" t="str">
            <v/>
          </cell>
          <cell r="O3">
            <v>0</v>
          </cell>
          <cell r="Q3">
            <v>2</v>
          </cell>
          <cell r="R3">
            <v>0</v>
          </cell>
          <cell r="U3">
            <v>5</v>
          </cell>
          <cell r="V3">
            <v>86</v>
          </cell>
          <cell r="W3" t="str">
            <v>井口</v>
          </cell>
          <cell r="X3">
            <v>8611</v>
          </cell>
          <cell r="Y3">
            <v>8607</v>
          </cell>
          <cell r="Z3">
            <v>8609</v>
          </cell>
          <cell r="AA3">
            <v>8608</v>
          </cell>
          <cell r="AB3" t="str">
            <v>開澤　晴香</v>
          </cell>
          <cell r="AC3">
            <v>1</v>
          </cell>
          <cell r="AD3" t="str">
            <v>今井　美玖</v>
          </cell>
          <cell r="AE3">
            <v>1</v>
          </cell>
          <cell r="AF3" t="str">
            <v>上田　万愛</v>
          </cell>
          <cell r="AG3">
            <v>1</v>
          </cell>
          <cell r="AH3" t="str">
            <v>今井　美佑</v>
          </cell>
          <cell r="AI3">
            <v>1</v>
          </cell>
          <cell r="AJ3" t="str">
            <v>開澤　晴香(1)今井　美玖(1)上田　万愛(1)今井　美佑(1)</v>
          </cell>
          <cell r="AK3" t="str">
            <v>開澤　晴香(1)今井　美玖(1)上田　万愛(1)今井　美佑(1)</v>
          </cell>
          <cell r="AL3">
            <v>5</v>
          </cell>
          <cell r="AM3">
            <v>5857</v>
          </cell>
          <cell r="AN3" t="str">
            <v>５８″５７</v>
          </cell>
          <cell r="AO3" t="str">
            <v/>
          </cell>
          <cell r="AP3">
            <v>0</v>
          </cell>
          <cell r="AQ3">
            <v>2</v>
          </cell>
          <cell r="AR3">
            <v>0</v>
          </cell>
          <cell r="AW3">
            <v>16.1</v>
          </cell>
          <cell r="AX3">
            <v>7105</v>
          </cell>
          <cell r="AY3" t="str">
            <v>清水　環</v>
          </cell>
          <cell r="AZ3">
            <v>2</v>
          </cell>
          <cell r="BA3" t="str">
            <v>津沢</v>
          </cell>
          <cell r="BB3">
            <v>16.1</v>
          </cell>
          <cell r="BC3">
            <v>110</v>
          </cell>
          <cell r="BE3" t="str">
            <v>１ｍ１０</v>
          </cell>
          <cell r="BG3" t="str">
            <v/>
          </cell>
          <cell r="BH3">
            <v>0</v>
          </cell>
          <cell r="BI3">
            <v>2</v>
          </cell>
          <cell r="BJ3">
            <v>0</v>
          </cell>
        </row>
        <row r="4">
          <cell r="D4">
            <v>3</v>
          </cell>
          <cell r="E4">
            <v>7421</v>
          </cell>
          <cell r="F4" t="str">
            <v>前山　智世</v>
          </cell>
          <cell r="G4">
            <v>1</v>
          </cell>
          <cell r="H4" t="str">
            <v>吉江</v>
          </cell>
          <cell r="I4">
            <v>3</v>
          </cell>
          <cell r="J4">
            <v>1440</v>
          </cell>
          <cell r="L4" t="str">
            <v>１４″４０</v>
          </cell>
          <cell r="N4" t="str">
            <v/>
          </cell>
          <cell r="O4">
            <v>0</v>
          </cell>
          <cell r="Q4">
            <v>3</v>
          </cell>
          <cell r="R4">
            <v>0</v>
          </cell>
          <cell r="U4">
            <v>3</v>
          </cell>
          <cell r="V4">
            <v>74</v>
          </cell>
          <cell r="W4" t="str">
            <v>吉江</v>
          </cell>
          <cell r="X4">
            <v>7424</v>
          </cell>
          <cell r="Y4">
            <v>7422</v>
          </cell>
          <cell r="Z4">
            <v>7423</v>
          </cell>
          <cell r="AA4">
            <v>7421</v>
          </cell>
          <cell r="AB4" t="str">
            <v>栃原　遥菜</v>
          </cell>
          <cell r="AC4">
            <v>1</v>
          </cell>
          <cell r="AD4" t="str">
            <v>山田　めぐ</v>
          </cell>
          <cell r="AE4">
            <v>1</v>
          </cell>
          <cell r="AF4" t="str">
            <v>坂井　月花</v>
          </cell>
          <cell r="AG4">
            <v>1</v>
          </cell>
          <cell r="AH4" t="str">
            <v>前山　智世</v>
          </cell>
          <cell r="AI4">
            <v>1</v>
          </cell>
          <cell r="AJ4" t="str">
            <v>栃原　遥菜(1)山田　めぐ(1)坂井　月花(1)前山　智世(1)</v>
          </cell>
          <cell r="AK4" t="str">
            <v>栃原　遥菜(1)山田　めぐ(1)坂井　月花(1)前山　智世(1)</v>
          </cell>
          <cell r="AL4">
            <v>3</v>
          </cell>
          <cell r="AM4">
            <v>5750</v>
          </cell>
          <cell r="AN4" t="str">
            <v>５７″５０</v>
          </cell>
          <cell r="AO4" t="str">
            <v/>
          </cell>
          <cell r="AP4">
            <v>0</v>
          </cell>
          <cell r="AQ4">
            <v>3</v>
          </cell>
          <cell r="AR4">
            <v>0</v>
          </cell>
          <cell r="AW4">
            <v>24</v>
          </cell>
          <cell r="AX4">
            <v>7808</v>
          </cell>
          <cell r="AY4" t="str">
            <v>林　　和香那</v>
          </cell>
          <cell r="AZ4">
            <v>3</v>
          </cell>
          <cell r="BA4" t="str">
            <v>般若</v>
          </cell>
          <cell r="BB4">
            <v>24</v>
          </cell>
          <cell r="BC4" t="str">
            <v>a</v>
          </cell>
          <cell r="BE4" t="str">
            <v>棄権</v>
          </cell>
          <cell r="BG4" t="str">
            <v/>
          </cell>
          <cell r="BH4">
            <v>0</v>
          </cell>
          <cell r="BI4">
            <v>3</v>
          </cell>
          <cell r="BJ4">
            <v>0</v>
          </cell>
        </row>
        <row r="5">
          <cell r="D5">
            <v>1</v>
          </cell>
          <cell r="E5">
            <v>8001</v>
          </cell>
          <cell r="F5" t="str">
            <v>廣島　麻矢</v>
          </cell>
          <cell r="G5">
            <v>1</v>
          </cell>
          <cell r="H5" t="str">
            <v>庄川</v>
          </cell>
          <cell r="I5">
            <v>1</v>
          </cell>
          <cell r="J5">
            <v>1416</v>
          </cell>
          <cell r="L5" t="str">
            <v>１４″１６</v>
          </cell>
          <cell r="N5" t="str">
            <v/>
          </cell>
          <cell r="O5">
            <v>0</v>
          </cell>
          <cell r="Q5">
            <v>4</v>
          </cell>
          <cell r="R5">
            <v>0</v>
          </cell>
          <cell r="U5">
            <v>1</v>
          </cell>
          <cell r="V5">
            <v>76</v>
          </cell>
          <cell r="W5" t="str">
            <v>出町</v>
          </cell>
          <cell r="X5">
            <v>7624</v>
          </cell>
          <cell r="Y5">
            <v>7627</v>
          </cell>
          <cell r="Z5">
            <v>7620</v>
          </cell>
          <cell r="AA5">
            <v>7614</v>
          </cell>
          <cell r="AB5" t="str">
            <v>藤田　のどか</v>
          </cell>
          <cell r="AC5">
            <v>1</v>
          </cell>
          <cell r="AD5" t="str">
            <v>渡邉　彩矢</v>
          </cell>
          <cell r="AE5">
            <v>1</v>
          </cell>
          <cell r="AF5" t="str">
            <v>飛田　路奈</v>
          </cell>
          <cell r="AG5">
            <v>1</v>
          </cell>
          <cell r="AH5" t="str">
            <v>川西　憂月</v>
          </cell>
          <cell r="AI5">
            <v>1</v>
          </cell>
          <cell r="AJ5" t="str">
            <v>藤田　のどか(1)渡邉　彩矢(1)飛田　路奈(1)川西　憂月(1)</v>
          </cell>
          <cell r="AK5" t="str">
            <v>藤田　のどか(1)渡邉　彩矢(1)飛田　路奈(1)川西　憂月(1)</v>
          </cell>
          <cell r="AL5">
            <v>1</v>
          </cell>
          <cell r="AM5">
            <v>5701</v>
          </cell>
          <cell r="AN5" t="str">
            <v>５７″０１</v>
          </cell>
          <cell r="AO5" t="str">
            <v/>
          </cell>
          <cell r="AP5">
            <v>0</v>
          </cell>
          <cell r="AQ5">
            <v>4</v>
          </cell>
          <cell r="AR5">
            <v>0</v>
          </cell>
          <cell r="AW5">
            <v>25</v>
          </cell>
          <cell r="AX5">
            <v>8505</v>
          </cell>
          <cell r="AY5" t="str">
            <v>鍛冶　里子</v>
          </cell>
          <cell r="AZ5">
            <v>3</v>
          </cell>
          <cell r="BA5" t="str">
            <v>福野</v>
          </cell>
          <cell r="BB5">
            <v>25</v>
          </cell>
          <cell r="BC5" t="str">
            <v>a</v>
          </cell>
          <cell r="BE5" t="str">
            <v>棄権</v>
          </cell>
          <cell r="BG5" t="str">
            <v/>
          </cell>
          <cell r="BH5">
            <v>0</v>
          </cell>
          <cell r="BI5">
            <v>4</v>
          </cell>
          <cell r="BJ5">
            <v>0</v>
          </cell>
        </row>
        <row r="6">
          <cell r="D6">
            <v>2</v>
          </cell>
          <cell r="E6">
            <v>8518</v>
          </cell>
          <cell r="F6" t="str">
            <v>内山　莉菜</v>
          </cell>
          <cell r="G6">
            <v>1</v>
          </cell>
          <cell r="H6" t="str">
            <v>福野</v>
          </cell>
          <cell r="I6">
            <v>2</v>
          </cell>
          <cell r="J6">
            <v>1436</v>
          </cell>
          <cell r="L6" t="str">
            <v>１４″３６</v>
          </cell>
          <cell r="N6" t="str">
            <v/>
          </cell>
          <cell r="O6">
            <v>0</v>
          </cell>
          <cell r="Q6">
            <v>5</v>
          </cell>
          <cell r="R6">
            <v>0</v>
          </cell>
          <cell r="U6">
            <v>2</v>
          </cell>
          <cell r="V6">
            <v>80</v>
          </cell>
          <cell r="W6" t="str">
            <v>庄川</v>
          </cell>
          <cell r="X6">
            <v>8003</v>
          </cell>
          <cell r="Y6">
            <v>8001</v>
          </cell>
          <cell r="Z6">
            <v>8006</v>
          </cell>
          <cell r="AA6">
            <v>8002</v>
          </cell>
          <cell r="AB6" t="str">
            <v>山本　南穂</v>
          </cell>
          <cell r="AC6">
            <v>1</v>
          </cell>
          <cell r="AD6" t="str">
            <v>廣島　麻矢</v>
          </cell>
          <cell r="AE6">
            <v>1</v>
          </cell>
          <cell r="AF6" t="str">
            <v>山森　咲苗</v>
          </cell>
          <cell r="AG6">
            <v>1</v>
          </cell>
          <cell r="AH6" t="str">
            <v>島田　有彩</v>
          </cell>
          <cell r="AI6">
            <v>1</v>
          </cell>
          <cell r="AJ6" t="str">
            <v>山本　南穂(1)廣島　麻矢(1)山森　咲苗(1)島田　有彩(1)</v>
          </cell>
          <cell r="AK6" t="str">
            <v>山本　南穂(1)廣島　麻矢(1)山森　咲苗(1)島田　有彩(1)</v>
          </cell>
          <cell r="AL6">
            <v>2</v>
          </cell>
          <cell r="AM6">
            <v>5707</v>
          </cell>
          <cell r="AN6" t="str">
            <v>５７″０７</v>
          </cell>
          <cell r="AO6" t="str">
            <v/>
          </cell>
          <cell r="AP6">
            <v>0</v>
          </cell>
          <cell r="AQ6">
            <v>5</v>
          </cell>
          <cell r="AR6">
            <v>0</v>
          </cell>
          <cell r="AW6">
            <v>14</v>
          </cell>
          <cell r="AX6">
            <v>7608</v>
          </cell>
          <cell r="AY6" t="str">
            <v>川邉　愛華里</v>
          </cell>
          <cell r="AZ6">
            <v>2</v>
          </cell>
          <cell r="BA6" t="str">
            <v>出町</v>
          </cell>
          <cell r="BB6">
            <v>14</v>
          </cell>
          <cell r="BC6">
            <v>115</v>
          </cell>
          <cell r="BE6" t="str">
            <v>１ｍ１５</v>
          </cell>
          <cell r="BG6" t="str">
            <v/>
          </cell>
          <cell r="BH6">
            <v>0</v>
          </cell>
          <cell r="BI6">
            <v>5</v>
          </cell>
          <cell r="BJ6">
            <v>0</v>
          </cell>
        </row>
        <row r="7">
          <cell r="D7">
            <v>4</v>
          </cell>
          <cell r="E7">
            <v>7020</v>
          </cell>
          <cell r="F7" t="str">
            <v>吉田　彩乃</v>
          </cell>
          <cell r="G7">
            <v>1</v>
          </cell>
          <cell r="H7" t="str">
            <v>大谷</v>
          </cell>
          <cell r="I7">
            <v>4</v>
          </cell>
          <cell r="J7">
            <v>1459</v>
          </cell>
          <cell r="L7" t="str">
            <v>１４″５９</v>
          </cell>
          <cell r="N7" t="str">
            <v/>
          </cell>
          <cell r="O7">
            <v>0</v>
          </cell>
          <cell r="Q7">
            <v>6</v>
          </cell>
          <cell r="R7">
            <v>0</v>
          </cell>
          <cell r="U7">
            <v>4</v>
          </cell>
          <cell r="V7">
            <v>70</v>
          </cell>
          <cell r="W7" t="str">
            <v>大谷</v>
          </cell>
          <cell r="X7">
            <v>7021</v>
          </cell>
          <cell r="Y7">
            <v>7023</v>
          </cell>
          <cell r="Z7">
            <v>7024</v>
          </cell>
          <cell r="AA7">
            <v>7020</v>
          </cell>
          <cell r="AB7" t="str">
            <v>田中　美憂</v>
          </cell>
          <cell r="AC7">
            <v>1</v>
          </cell>
          <cell r="AD7" t="str">
            <v>中谷　好花</v>
          </cell>
          <cell r="AE7">
            <v>1</v>
          </cell>
          <cell r="AF7" t="str">
            <v>林　　実里</v>
          </cell>
          <cell r="AG7">
            <v>1</v>
          </cell>
          <cell r="AH7" t="str">
            <v>吉田　彩乃</v>
          </cell>
          <cell r="AI7">
            <v>1</v>
          </cell>
          <cell r="AJ7" t="str">
            <v>田中　美憂(1)中谷　好花(1)林　　実里(1)吉田　彩乃(1)</v>
          </cell>
          <cell r="AK7" t="str">
            <v>田中　美憂(1)中谷　好花(1)林　　実里(1)吉田　彩乃(1)</v>
          </cell>
          <cell r="AL7">
            <v>4</v>
          </cell>
          <cell r="AM7">
            <v>5852</v>
          </cell>
          <cell r="AN7" t="str">
            <v>５８″５２</v>
          </cell>
          <cell r="AO7" t="str">
            <v/>
          </cell>
          <cell r="AP7">
            <v>0</v>
          </cell>
          <cell r="AQ7">
            <v>6</v>
          </cell>
          <cell r="AR7">
            <v>0</v>
          </cell>
          <cell r="AW7">
            <v>2</v>
          </cell>
          <cell r="AX7">
            <v>7462</v>
          </cell>
          <cell r="AY7" t="str">
            <v>山田　佑香</v>
          </cell>
          <cell r="AZ7">
            <v>3</v>
          </cell>
          <cell r="BA7" t="str">
            <v>吉江</v>
          </cell>
          <cell r="BB7">
            <v>2</v>
          </cell>
          <cell r="BC7">
            <v>140</v>
          </cell>
          <cell r="BE7" t="str">
            <v>１ｍ４０</v>
          </cell>
          <cell r="BG7" t="str">
            <v/>
          </cell>
          <cell r="BH7">
            <v>0</v>
          </cell>
          <cell r="BI7">
            <v>6</v>
          </cell>
          <cell r="BJ7">
            <v>0</v>
          </cell>
        </row>
        <row r="8">
          <cell r="D8">
            <v>5</v>
          </cell>
          <cell r="E8">
            <v>7714</v>
          </cell>
          <cell r="F8" t="str">
            <v>石田　有奈</v>
          </cell>
          <cell r="G8">
            <v>1</v>
          </cell>
          <cell r="H8" t="str">
            <v>庄西</v>
          </cell>
          <cell r="I8">
            <v>5</v>
          </cell>
          <cell r="J8">
            <v>1461</v>
          </cell>
          <cell r="L8" t="str">
            <v>１４″６１</v>
          </cell>
          <cell r="N8" t="str">
            <v/>
          </cell>
          <cell r="O8">
            <v>0</v>
          </cell>
          <cell r="Q8">
            <v>7</v>
          </cell>
          <cell r="R8">
            <v>0</v>
          </cell>
          <cell r="U8">
            <v>6</v>
          </cell>
          <cell r="V8">
            <v>77</v>
          </cell>
          <cell r="W8" t="str">
            <v>庄西</v>
          </cell>
          <cell r="X8">
            <v>7716</v>
          </cell>
          <cell r="Y8">
            <v>7717</v>
          </cell>
          <cell r="Z8">
            <v>7714</v>
          </cell>
          <cell r="AA8">
            <v>7715</v>
          </cell>
          <cell r="AB8" t="str">
            <v>三山　華穂</v>
          </cell>
          <cell r="AC8">
            <v>1</v>
          </cell>
          <cell r="AD8" t="str">
            <v>藤井　柚朱</v>
          </cell>
          <cell r="AE8">
            <v>1</v>
          </cell>
          <cell r="AF8" t="str">
            <v>石田　有奈</v>
          </cell>
          <cell r="AG8">
            <v>1</v>
          </cell>
          <cell r="AH8" t="str">
            <v>田中　里奈</v>
          </cell>
          <cell r="AI8">
            <v>1</v>
          </cell>
          <cell r="AJ8" t="str">
            <v>三山　華穂(1)藤井　柚朱(1)石田　有奈(1)田中　里奈(1)</v>
          </cell>
          <cell r="AK8" t="str">
            <v>三山　華穂(1)藤井　柚朱(1)石田　有奈(1)田中　里奈(1)</v>
          </cell>
          <cell r="AL8">
            <v>6</v>
          </cell>
          <cell r="AM8">
            <v>5867</v>
          </cell>
          <cell r="AN8" t="str">
            <v>５８″６７</v>
          </cell>
          <cell r="AO8" t="str">
            <v/>
          </cell>
          <cell r="AP8">
            <v>0</v>
          </cell>
          <cell r="AQ8">
            <v>7</v>
          </cell>
          <cell r="AR8">
            <v>0</v>
          </cell>
          <cell r="AW8">
            <v>5</v>
          </cell>
          <cell r="AX8">
            <v>6833</v>
          </cell>
          <cell r="AY8" t="str">
            <v>上田　実佳</v>
          </cell>
          <cell r="AZ8">
            <v>3</v>
          </cell>
          <cell r="BA8" t="str">
            <v>石動</v>
          </cell>
          <cell r="BB8">
            <v>5</v>
          </cell>
          <cell r="BC8">
            <v>130</v>
          </cell>
          <cell r="BE8" t="str">
            <v>１ｍ３０</v>
          </cell>
          <cell r="BG8" t="str">
            <v/>
          </cell>
          <cell r="BH8">
            <v>0</v>
          </cell>
          <cell r="BI8">
            <v>7</v>
          </cell>
          <cell r="BJ8">
            <v>0</v>
          </cell>
        </row>
        <row r="9">
          <cell r="D9">
            <v>8</v>
          </cell>
          <cell r="E9">
            <v>8608</v>
          </cell>
          <cell r="F9" t="str">
            <v>今井　美佑</v>
          </cell>
          <cell r="G9">
            <v>1</v>
          </cell>
          <cell r="H9" t="str">
            <v>井口</v>
          </cell>
          <cell r="I9">
            <v>8</v>
          </cell>
          <cell r="J9">
            <v>1488</v>
          </cell>
          <cell r="L9" t="str">
            <v>１４″８８</v>
          </cell>
          <cell r="N9" t="str">
            <v/>
          </cell>
          <cell r="O9">
            <v>0</v>
          </cell>
          <cell r="Q9">
            <v>8</v>
          </cell>
          <cell r="R9">
            <v>0</v>
          </cell>
          <cell r="U9">
            <v>7</v>
          </cell>
          <cell r="V9">
            <v>71</v>
          </cell>
          <cell r="W9" t="str">
            <v>津沢</v>
          </cell>
          <cell r="X9">
            <v>7113</v>
          </cell>
          <cell r="Y9">
            <v>7114</v>
          </cell>
          <cell r="Z9">
            <v>7117</v>
          </cell>
          <cell r="AA9">
            <v>7112</v>
          </cell>
          <cell r="AB9" t="str">
            <v>中島　理子</v>
          </cell>
          <cell r="AC9">
            <v>1</v>
          </cell>
          <cell r="AD9" t="str">
            <v>中山　美穂</v>
          </cell>
          <cell r="AE9">
            <v>1</v>
          </cell>
          <cell r="AF9" t="str">
            <v>向山　夏海</v>
          </cell>
          <cell r="AG9">
            <v>1</v>
          </cell>
          <cell r="AH9" t="str">
            <v>沼田　沙耶華</v>
          </cell>
          <cell r="AI9">
            <v>1</v>
          </cell>
          <cell r="AJ9" t="str">
            <v>中島　理子(1)中山　美穂(1)向山　夏海(1)沼田　沙耶華(1)</v>
          </cell>
          <cell r="AK9" t="str">
            <v>中島　理子(1)中山　美穂(1)向山　夏海(1)沼田　沙耶華(1)</v>
          </cell>
          <cell r="AL9">
            <v>7</v>
          </cell>
          <cell r="AM9">
            <v>5914</v>
          </cell>
          <cell r="AN9" t="str">
            <v>５９″１４</v>
          </cell>
          <cell r="AO9" t="str">
            <v/>
          </cell>
          <cell r="AP9">
            <v>0</v>
          </cell>
          <cell r="AQ9">
            <v>8</v>
          </cell>
          <cell r="AR9">
            <v>0</v>
          </cell>
          <cell r="AW9">
            <v>18.1</v>
          </cell>
          <cell r="AX9">
            <v>7219</v>
          </cell>
          <cell r="AY9" t="str">
            <v>山田　咲弥香</v>
          </cell>
          <cell r="AZ9">
            <v>3</v>
          </cell>
          <cell r="BA9" t="str">
            <v>蟹谷</v>
          </cell>
          <cell r="BB9">
            <v>18.1</v>
          </cell>
          <cell r="BC9">
            <v>110</v>
          </cell>
          <cell r="BE9" t="str">
            <v>１ｍ１０</v>
          </cell>
          <cell r="BG9" t="str">
            <v/>
          </cell>
          <cell r="BH9">
            <v>0</v>
          </cell>
          <cell r="BI9">
            <v>8</v>
          </cell>
          <cell r="BJ9">
            <v>0</v>
          </cell>
        </row>
        <row r="10">
          <cell r="D10">
            <v>8</v>
          </cell>
          <cell r="E10">
            <v>7327</v>
          </cell>
          <cell r="F10" t="str">
            <v>米村　真佑子</v>
          </cell>
          <cell r="G10">
            <v>2</v>
          </cell>
          <cell r="H10" t="str">
            <v>福光</v>
          </cell>
          <cell r="I10">
            <v>8</v>
          </cell>
          <cell r="J10">
            <v>1424</v>
          </cell>
          <cell r="K10">
            <v>0.6</v>
          </cell>
          <cell r="L10" t="str">
            <v>１４″２４</v>
          </cell>
          <cell r="M10" t="str">
            <v>＋０．６</v>
          </cell>
          <cell r="N10" t="str">
            <v/>
          </cell>
          <cell r="O10">
            <v>0</v>
          </cell>
          <cell r="P10" t="str">
            <v>(+0.6)</v>
          </cell>
          <cell r="Q10">
            <v>1</v>
          </cell>
          <cell r="R10">
            <v>0</v>
          </cell>
          <cell r="U10">
            <v>8</v>
          </cell>
          <cell r="V10">
            <v>73</v>
          </cell>
          <cell r="W10" t="str">
            <v>福光</v>
          </cell>
          <cell r="X10">
            <v>7322</v>
          </cell>
          <cell r="Y10">
            <v>7316</v>
          </cell>
          <cell r="Z10">
            <v>7324</v>
          </cell>
          <cell r="AA10">
            <v>7327</v>
          </cell>
          <cell r="AB10" t="str">
            <v>中居　麻由子</v>
          </cell>
          <cell r="AC10">
            <v>3</v>
          </cell>
          <cell r="AD10" t="str">
            <v>江川　佳愛</v>
          </cell>
          <cell r="AE10">
            <v>3</v>
          </cell>
          <cell r="AF10" t="str">
            <v>丹保　りら</v>
          </cell>
          <cell r="AG10">
            <v>3</v>
          </cell>
          <cell r="AH10" t="str">
            <v>米村　真佑子</v>
          </cell>
          <cell r="AI10">
            <v>2</v>
          </cell>
          <cell r="AJ10" t="str">
            <v>中居　麻由子(3)江川　佳愛(3)丹保　りら(3)米村　真佑子(2)</v>
          </cell>
          <cell r="AK10" t="str">
            <v>中居　麻由子(3)江川　佳愛(3)丹保　りら(3)米村　真佑子(2)</v>
          </cell>
          <cell r="AL10">
            <v>8</v>
          </cell>
          <cell r="AM10">
            <v>5575</v>
          </cell>
          <cell r="AN10" t="str">
            <v>５５″７５</v>
          </cell>
          <cell r="AO10" t="str">
            <v/>
          </cell>
          <cell r="AP10">
            <v>0</v>
          </cell>
          <cell r="AQ10">
            <v>1</v>
          </cell>
          <cell r="AR10">
            <v>0</v>
          </cell>
          <cell r="AW10">
            <v>8.1</v>
          </cell>
          <cell r="AX10">
            <v>7463</v>
          </cell>
          <cell r="AY10" t="str">
            <v>梅原　真理子</v>
          </cell>
          <cell r="AZ10">
            <v>3</v>
          </cell>
          <cell r="BA10" t="str">
            <v>吉江</v>
          </cell>
          <cell r="BB10">
            <v>8.1</v>
          </cell>
          <cell r="BC10">
            <v>125</v>
          </cell>
          <cell r="BE10" t="str">
            <v>１ｍ２５</v>
          </cell>
          <cell r="BG10" t="str">
            <v/>
          </cell>
          <cell r="BH10">
            <v>0</v>
          </cell>
          <cell r="BI10">
            <v>9</v>
          </cell>
          <cell r="BJ10">
            <v>0</v>
          </cell>
        </row>
        <row r="11">
          <cell r="D11">
            <v>5</v>
          </cell>
          <cell r="E11">
            <v>8215</v>
          </cell>
          <cell r="F11" t="str">
            <v>河合　晏也子</v>
          </cell>
          <cell r="G11">
            <v>2</v>
          </cell>
          <cell r="H11" t="str">
            <v>城端</v>
          </cell>
          <cell r="I11">
            <v>5</v>
          </cell>
          <cell r="J11">
            <v>1398</v>
          </cell>
          <cell r="L11" t="str">
            <v>１３″９８</v>
          </cell>
          <cell r="N11" t="str">
            <v/>
          </cell>
          <cell r="O11">
            <v>0</v>
          </cell>
          <cell r="Q11">
            <v>2</v>
          </cell>
          <cell r="R11">
            <v>0</v>
          </cell>
          <cell r="U11">
            <v>5</v>
          </cell>
          <cell r="V11">
            <v>79</v>
          </cell>
          <cell r="W11" t="str">
            <v>井波</v>
          </cell>
          <cell r="X11">
            <v>7931</v>
          </cell>
          <cell r="Y11">
            <v>7917</v>
          </cell>
          <cell r="Z11">
            <v>7924</v>
          </cell>
          <cell r="AA11">
            <v>7911</v>
          </cell>
          <cell r="AB11" t="str">
            <v>蓮川　玲奈</v>
          </cell>
          <cell r="AC11">
            <v>3</v>
          </cell>
          <cell r="AD11" t="str">
            <v>池田　まりな</v>
          </cell>
          <cell r="AE11">
            <v>3</v>
          </cell>
          <cell r="AF11" t="str">
            <v>岩元　祐季奈</v>
          </cell>
          <cell r="AG11">
            <v>3</v>
          </cell>
          <cell r="AH11" t="str">
            <v>山本　真麻</v>
          </cell>
          <cell r="AI11">
            <v>3</v>
          </cell>
          <cell r="AJ11" t="str">
            <v>蓮川　玲奈(3)池田　まりな(3)岩元　祐季奈(3)山本　真麻(3)</v>
          </cell>
          <cell r="AK11" t="str">
            <v>蓮川　玲奈(3)池田　まりな(3)岩元　祐季奈(3)山本　真麻(3)</v>
          </cell>
          <cell r="AL11">
            <v>5</v>
          </cell>
          <cell r="AM11">
            <v>5482</v>
          </cell>
          <cell r="AN11" t="str">
            <v>５４″８２</v>
          </cell>
          <cell r="AO11" t="str">
            <v/>
          </cell>
          <cell r="AP11">
            <v>0</v>
          </cell>
          <cell r="AQ11">
            <v>2</v>
          </cell>
          <cell r="AR11">
            <v>0</v>
          </cell>
          <cell r="AW11">
            <v>8.2</v>
          </cell>
          <cell r="AX11">
            <v>7321</v>
          </cell>
          <cell r="AY11" t="str">
            <v>土谷　真輝</v>
          </cell>
          <cell r="AZ11">
            <v>3</v>
          </cell>
          <cell r="BA11" t="str">
            <v>福光</v>
          </cell>
          <cell r="BB11">
            <v>8.2</v>
          </cell>
          <cell r="BC11">
            <v>125</v>
          </cell>
          <cell r="BE11" t="str">
            <v>１ｍ２５</v>
          </cell>
          <cell r="BG11" t="str">
            <v/>
          </cell>
          <cell r="BH11">
            <v>0</v>
          </cell>
          <cell r="BI11">
            <v>10</v>
          </cell>
          <cell r="BJ11">
            <v>0</v>
          </cell>
        </row>
        <row r="12">
          <cell r="D12">
            <v>3</v>
          </cell>
          <cell r="E12">
            <v>6809</v>
          </cell>
          <cell r="F12" t="str">
            <v>木村　彩乃</v>
          </cell>
          <cell r="G12">
            <v>2</v>
          </cell>
          <cell r="H12" t="str">
            <v>石動</v>
          </cell>
          <cell r="I12">
            <v>3</v>
          </cell>
          <cell r="J12">
            <v>1376</v>
          </cell>
          <cell r="L12" t="str">
            <v>１３″７６</v>
          </cell>
          <cell r="N12" t="str">
            <v/>
          </cell>
          <cell r="O12">
            <v>0</v>
          </cell>
          <cell r="Q12">
            <v>3</v>
          </cell>
          <cell r="R12">
            <v>0</v>
          </cell>
          <cell r="U12">
            <v>1</v>
          </cell>
          <cell r="V12">
            <v>68</v>
          </cell>
          <cell r="W12" t="str">
            <v>石動</v>
          </cell>
          <cell r="X12">
            <v>6836</v>
          </cell>
          <cell r="Y12">
            <v>6838</v>
          </cell>
          <cell r="Z12">
            <v>6809</v>
          </cell>
          <cell r="AA12">
            <v>6832</v>
          </cell>
          <cell r="AB12" t="str">
            <v>坪野　夏帆</v>
          </cell>
          <cell r="AC12">
            <v>3</v>
          </cell>
          <cell r="AD12" t="str">
            <v>沼田　知里</v>
          </cell>
          <cell r="AE12">
            <v>3</v>
          </cell>
          <cell r="AF12" t="str">
            <v>木村　彩乃</v>
          </cell>
          <cell r="AG12">
            <v>2</v>
          </cell>
          <cell r="AH12" t="str">
            <v>新井　綺紗</v>
          </cell>
          <cell r="AI12">
            <v>3</v>
          </cell>
          <cell r="AJ12" t="str">
            <v>坪野　夏帆(3)沼田　知里(3)木村　彩乃(2)新井　綺紗(3)</v>
          </cell>
          <cell r="AK12" t="str">
            <v>坪野　夏帆(3)沼田　知里(3)木村　彩乃(2)新井　綺紗(3)</v>
          </cell>
          <cell r="AL12">
            <v>1</v>
          </cell>
          <cell r="AM12">
            <v>5318</v>
          </cell>
          <cell r="AN12" t="str">
            <v>５３″１８</v>
          </cell>
          <cell r="AO12" t="str">
            <v/>
          </cell>
          <cell r="AP12">
            <v>0</v>
          </cell>
          <cell r="AQ12">
            <v>3</v>
          </cell>
          <cell r="AR12">
            <v>0</v>
          </cell>
          <cell r="AW12">
            <v>20</v>
          </cell>
          <cell r="AX12">
            <v>8318</v>
          </cell>
          <cell r="AY12" t="str">
            <v>森井　珠希</v>
          </cell>
          <cell r="AZ12">
            <v>3</v>
          </cell>
          <cell r="BA12" t="str">
            <v>平</v>
          </cell>
          <cell r="BB12">
            <v>20</v>
          </cell>
          <cell r="BC12" t="str">
            <v>d</v>
          </cell>
          <cell r="BE12" t="str">
            <v>記録なし</v>
          </cell>
          <cell r="BG12" t="str">
            <v/>
          </cell>
          <cell r="BH12">
            <v>0</v>
          </cell>
          <cell r="BI12">
            <v>11</v>
          </cell>
          <cell r="BJ12">
            <v>0</v>
          </cell>
        </row>
        <row r="13">
          <cell r="D13">
            <v>1</v>
          </cell>
          <cell r="E13">
            <v>8218</v>
          </cell>
          <cell r="F13" t="str">
            <v>小谷川あき</v>
          </cell>
          <cell r="G13">
            <v>2</v>
          </cell>
          <cell r="H13" t="str">
            <v>城端</v>
          </cell>
          <cell r="I13">
            <v>1</v>
          </cell>
          <cell r="J13">
            <v>1332</v>
          </cell>
          <cell r="L13" t="str">
            <v>１３″３２</v>
          </cell>
          <cell r="N13" t="str">
            <v/>
          </cell>
          <cell r="O13">
            <v>0</v>
          </cell>
          <cell r="Q13">
            <v>4</v>
          </cell>
          <cell r="R13">
            <v>0</v>
          </cell>
          <cell r="U13">
            <v>3</v>
          </cell>
          <cell r="V13">
            <v>76</v>
          </cell>
          <cell r="W13" t="str">
            <v>出町</v>
          </cell>
          <cell r="X13">
            <v>7604</v>
          </cell>
          <cell r="Y13">
            <v>7601</v>
          </cell>
          <cell r="Z13">
            <v>7605</v>
          </cell>
          <cell r="AA13">
            <v>7609</v>
          </cell>
          <cell r="AB13" t="str">
            <v>早風　みく</v>
          </cell>
          <cell r="AC13">
            <v>3</v>
          </cell>
          <cell r="AD13" t="str">
            <v>田子　りえこ</v>
          </cell>
          <cell r="AE13">
            <v>3</v>
          </cell>
          <cell r="AF13" t="str">
            <v>青木　美玲</v>
          </cell>
          <cell r="AG13">
            <v>2</v>
          </cell>
          <cell r="AH13" t="str">
            <v>小寺　彩加</v>
          </cell>
          <cell r="AI13">
            <v>2</v>
          </cell>
          <cell r="AJ13" t="str">
            <v>早風　みく(3)田子　りえこ(3)青木　美玲(2)小寺　彩加(2)</v>
          </cell>
          <cell r="AK13" t="str">
            <v>早風　みく(3)田子　りえこ(3)青木　美玲(2)小寺　彩加(2)</v>
          </cell>
          <cell r="AL13">
            <v>3</v>
          </cell>
          <cell r="AM13">
            <v>5446</v>
          </cell>
          <cell r="AN13" t="str">
            <v>５４″４６</v>
          </cell>
          <cell r="AO13" t="str">
            <v/>
          </cell>
          <cell r="AP13">
            <v>0</v>
          </cell>
          <cell r="AQ13">
            <v>4</v>
          </cell>
          <cell r="AR13">
            <v>0</v>
          </cell>
          <cell r="AW13">
            <v>1</v>
          </cell>
          <cell r="AX13">
            <v>8501</v>
          </cell>
          <cell r="AY13" t="str">
            <v>氏家　凪咲</v>
          </cell>
          <cell r="AZ13">
            <v>3</v>
          </cell>
          <cell r="BA13" t="str">
            <v>福野</v>
          </cell>
          <cell r="BB13">
            <v>1</v>
          </cell>
          <cell r="BC13">
            <v>145</v>
          </cell>
          <cell r="BE13" t="str">
            <v>１ｍ４５</v>
          </cell>
          <cell r="BG13" t="str">
            <v/>
          </cell>
          <cell r="BH13">
            <v>0</v>
          </cell>
          <cell r="BI13">
            <v>12</v>
          </cell>
          <cell r="BJ13">
            <v>0</v>
          </cell>
        </row>
        <row r="14">
          <cell r="D14">
            <v>6</v>
          </cell>
          <cell r="E14">
            <v>7819</v>
          </cell>
          <cell r="F14" t="str">
            <v>今川　未結</v>
          </cell>
          <cell r="G14">
            <v>2</v>
          </cell>
          <cell r="H14" t="str">
            <v>般若</v>
          </cell>
          <cell r="I14">
            <v>6</v>
          </cell>
          <cell r="J14">
            <v>1407</v>
          </cell>
          <cell r="L14" t="str">
            <v>１４″０７</v>
          </cell>
          <cell r="N14" t="str">
            <v/>
          </cell>
          <cell r="O14">
            <v>0</v>
          </cell>
          <cell r="Q14">
            <v>5</v>
          </cell>
          <cell r="R14">
            <v>0</v>
          </cell>
          <cell r="U14">
            <v>4</v>
          </cell>
          <cell r="V14">
            <v>77</v>
          </cell>
          <cell r="W14" t="str">
            <v>庄西</v>
          </cell>
          <cell r="X14">
            <v>7701</v>
          </cell>
          <cell r="Y14">
            <v>7708</v>
          </cell>
          <cell r="Z14">
            <v>7709</v>
          </cell>
          <cell r="AA14">
            <v>7707</v>
          </cell>
          <cell r="AB14" t="str">
            <v>斉藤　瑞希</v>
          </cell>
          <cell r="AC14">
            <v>3</v>
          </cell>
          <cell r="AD14" t="str">
            <v>竹村　郁香</v>
          </cell>
          <cell r="AE14">
            <v>2</v>
          </cell>
          <cell r="AF14" t="str">
            <v>藤井　真絵</v>
          </cell>
          <cell r="AG14">
            <v>2</v>
          </cell>
          <cell r="AH14" t="str">
            <v>坂本　葵</v>
          </cell>
          <cell r="AI14">
            <v>2</v>
          </cell>
          <cell r="AJ14" t="str">
            <v>斉藤　瑞希(3)竹村　郁香(2)藤井　真絵(2)坂本　葵(2)</v>
          </cell>
          <cell r="AK14" t="str">
            <v>斉藤　瑞希(3)竹村　郁香(2)藤井　真絵(2)坂本　葵(2)</v>
          </cell>
          <cell r="AL14">
            <v>4</v>
          </cell>
          <cell r="AM14">
            <v>5478</v>
          </cell>
          <cell r="AN14" t="str">
            <v>５４″７８</v>
          </cell>
          <cell r="AO14" t="str">
            <v/>
          </cell>
          <cell r="AP14">
            <v>0</v>
          </cell>
          <cell r="AQ14">
            <v>5</v>
          </cell>
          <cell r="AR14">
            <v>0</v>
          </cell>
          <cell r="AW14">
            <v>15</v>
          </cell>
          <cell r="AX14">
            <v>8010</v>
          </cell>
          <cell r="AY14" t="str">
            <v>藤永　希捺</v>
          </cell>
          <cell r="AZ14">
            <v>2</v>
          </cell>
          <cell r="BA14" t="str">
            <v>庄川</v>
          </cell>
          <cell r="BB14">
            <v>15</v>
          </cell>
          <cell r="BC14">
            <v>115</v>
          </cell>
          <cell r="BE14" t="str">
            <v>１ｍ１５</v>
          </cell>
          <cell r="BG14" t="str">
            <v/>
          </cell>
          <cell r="BH14">
            <v>0</v>
          </cell>
          <cell r="BI14">
            <v>13</v>
          </cell>
          <cell r="BJ14">
            <v>0</v>
          </cell>
        </row>
        <row r="15">
          <cell r="D15">
            <v>2</v>
          </cell>
          <cell r="E15">
            <v>7708</v>
          </cell>
          <cell r="F15" t="str">
            <v>竹村　郁香</v>
          </cell>
          <cell r="G15">
            <v>2</v>
          </cell>
          <cell r="H15" t="str">
            <v>庄西</v>
          </cell>
          <cell r="I15">
            <v>2</v>
          </cell>
          <cell r="J15">
            <v>1375</v>
          </cell>
          <cell r="L15" t="str">
            <v>１３″７５</v>
          </cell>
          <cell r="N15" t="str">
            <v/>
          </cell>
          <cell r="O15">
            <v>0</v>
          </cell>
          <cell r="Q15">
            <v>6</v>
          </cell>
          <cell r="R15">
            <v>0</v>
          </cell>
          <cell r="U15">
            <v>2</v>
          </cell>
          <cell r="V15">
            <v>82</v>
          </cell>
          <cell r="W15" t="str">
            <v>城端</v>
          </cell>
          <cell r="X15">
            <v>8209</v>
          </cell>
          <cell r="Y15">
            <v>8218</v>
          </cell>
          <cell r="Z15">
            <v>8207</v>
          </cell>
          <cell r="AA15">
            <v>8215</v>
          </cell>
          <cell r="AB15" t="str">
            <v>柏川　亜莉紗</v>
          </cell>
          <cell r="AC15">
            <v>3</v>
          </cell>
          <cell r="AD15" t="str">
            <v>小谷川あき</v>
          </cell>
          <cell r="AE15">
            <v>2</v>
          </cell>
          <cell r="AF15" t="str">
            <v>松本　悠里</v>
          </cell>
          <cell r="AG15">
            <v>3</v>
          </cell>
          <cell r="AH15" t="str">
            <v>河合　晏也子</v>
          </cell>
          <cell r="AI15">
            <v>2</v>
          </cell>
          <cell r="AJ15" t="str">
            <v>柏川　亜莉紗(3)小谷川あき(2)松本　悠里(3)河合　晏也子(2)</v>
          </cell>
          <cell r="AK15" t="str">
            <v>柏川　亜莉紗(3)小谷川あき(2)松本　悠里(3)河合　晏也子(2)</v>
          </cell>
          <cell r="AL15">
            <v>2</v>
          </cell>
          <cell r="AM15">
            <v>5398</v>
          </cell>
          <cell r="AN15" t="str">
            <v>５３″９８</v>
          </cell>
          <cell r="AO15" t="str">
            <v/>
          </cell>
          <cell r="AP15">
            <v>0</v>
          </cell>
          <cell r="AQ15">
            <v>6</v>
          </cell>
          <cell r="AR15">
            <v>0</v>
          </cell>
          <cell r="AW15">
            <v>21</v>
          </cell>
          <cell r="AX15">
            <v>8248</v>
          </cell>
          <cell r="AY15" t="str">
            <v>樋口　玲</v>
          </cell>
          <cell r="AZ15">
            <v>3</v>
          </cell>
          <cell r="BA15" t="str">
            <v>城端</v>
          </cell>
          <cell r="BB15">
            <v>21</v>
          </cell>
          <cell r="BC15" t="str">
            <v>d</v>
          </cell>
          <cell r="BE15" t="str">
            <v>記録なし</v>
          </cell>
          <cell r="BG15" t="str">
            <v/>
          </cell>
          <cell r="BH15">
            <v>0</v>
          </cell>
          <cell r="BI15">
            <v>14</v>
          </cell>
          <cell r="BJ15">
            <v>0</v>
          </cell>
        </row>
        <row r="16">
          <cell r="D16">
            <v>4</v>
          </cell>
          <cell r="E16">
            <v>7105</v>
          </cell>
          <cell r="F16" t="str">
            <v>清水　環</v>
          </cell>
          <cell r="G16">
            <v>2</v>
          </cell>
          <cell r="H16" t="str">
            <v>津沢</v>
          </cell>
          <cell r="I16">
            <v>4</v>
          </cell>
          <cell r="J16">
            <v>1391</v>
          </cell>
          <cell r="L16" t="str">
            <v>１３″９１</v>
          </cell>
          <cell r="N16" t="str">
            <v/>
          </cell>
          <cell r="O16">
            <v>0</v>
          </cell>
          <cell r="Q16">
            <v>7</v>
          </cell>
          <cell r="R16">
            <v>0</v>
          </cell>
          <cell r="U16">
            <v>7</v>
          </cell>
          <cell r="V16">
            <v>85</v>
          </cell>
          <cell r="W16" t="str">
            <v>福野</v>
          </cell>
          <cell r="X16">
            <v>8502</v>
          </cell>
          <cell r="Y16">
            <v>8507</v>
          </cell>
          <cell r="Z16">
            <v>8506</v>
          </cell>
          <cell r="AA16">
            <v>8501</v>
          </cell>
          <cell r="AB16" t="str">
            <v>林　　舞奈</v>
          </cell>
          <cell r="AC16">
            <v>3</v>
          </cell>
          <cell r="AD16" t="str">
            <v>齊藤　貴子</v>
          </cell>
          <cell r="AE16">
            <v>3</v>
          </cell>
          <cell r="AF16" t="str">
            <v>田丸　夏純</v>
          </cell>
          <cell r="AG16">
            <v>3</v>
          </cell>
          <cell r="AH16" t="str">
            <v>氏家　凪咲</v>
          </cell>
          <cell r="AI16">
            <v>3</v>
          </cell>
          <cell r="AJ16" t="str">
            <v>林　　舞奈(3)齊藤　貴子(3)田丸　夏純(3)氏家　凪咲(3)</v>
          </cell>
          <cell r="AK16" t="str">
            <v>林　　舞奈(3)齊藤　貴子(3)田丸　夏純(3)氏家　凪咲(3)</v>
          </cell>
          <cell r="AL16">
            <v>7</v>
          </cell>
          <cell r="AM16">
            <v>5525</v>
          </cell>
          <cell r="AN16" t="str">
            <v>５５″２５</v>
          </cell>
          <cell r="AO16" t="str">
            <v/>
          </cell>
          <cell r="AP16">
            <v>0</v>
          </cell>
          <cell r="AQ16">
            <v>7</v>
          </cell>
          <cell r="AR16">
            <v>0</v>
          </cell>
          <cell r="AW16">
            <v>18.2</v>
          </cell>
          <cell r="AX16">
            <v>7107</v>
          </cell>
          <cell r="AY16" t="str">
            <v>梶谷　笑菜</v>
          </cell>
          <cell r="AZ16">
            <v>2</v>
          </cell>
          <cell r="BA16" t="str">
            <v>津沢</v>
          </cell>
          <cell r="BB16">
            <v>18.2</v>
          </cell>
          <cell r="BC16">
            <v>110</v>
          </cell>
          <cell r="BE16" t="str">
            <v>１ｍ１０</v>
          </cell>
          <cell r="BG16" t="str">
            <v/>
          </cell>
          <cell r="BH16">
            <v>0</v>
          </cell>
          <cell r="BI16">
            <v>15</v>
          </cell>
          <cell r="BJ16">
            <v>0</v>
          </cell>
        </row>
        <row r="17">
          <cell r="D17">
            <v>7</v>
          </cell>
          <cell r="E17">
            <v>7212</v>
          </cell>
          <cell r="F17" t="str">
            <v>吉田　つかさ</v>
          </cell>
          <cell r="G17">
            <v>2</v>
          </cell>
          <cell r="H17" t="str">
            <v>蟹谷</v>
          </cell>
          <cell r="I17">
            <v>7</v>
          </cell>
          <cell r="J17">
            <v>1407</v>
          </cell>
          <cell r="L17" t="str">
            <v>１４″０７</v>
          </cell>
          <cell r="N17" t="str">
            <v/>
          </cell>
          <cell r="O17">
            <v>0</v>
          </cell>
          <cell r="Q17">
            <v>8</v>
          </cell>
          <cell r="R17">
            <v>0</v>
          </cell>
          <cell r="U17">
            <v>6</v>
          </cell>
          <cell r="V17">
            <v>74</v>
          </cell>
          <cell r="W17" t="str">
            <v>吉江</v>
          </cell>
          <cell r="X17">
            <v>7463</v>
          </cell>
          <cell r="Y17">
            <v>7460</v>
          </cell>
          <cell r="Z17">
            <v>7462</v>
          </cell>
          <cell r="AA17">
            <v>7464</v>
          </cell>
          <cell r="AB17" t="str">
            <v>梅原　真理子</v>
          </cell>
          <cell r="AC17">
            <v>3</v>
          </cell>
          <cell r="AD17" t="str">
            <v>林　　朱里</v>
          </cell>
          <cell r="AE17">
            <v>3</v>
          </cell>
          <cell r="AF17" t="str">
            <v>山田　佑香</v>
          </cell>
          <cell r="AG17">
            <v>3</v>
          </cell>
          <cell r="AH17" t="str">
            <v>竹田　真菜</v>
          </cell>
          <cell r="AI17">
            <v>3</v>
          </cell>
          <cell r="AJ17" t="str">
            <v>梅原　真理子(3)林　　朱里(3)山田　佑香(3)竹田　真菜(3)</v>
          </cell>
          <cell r="AK17" t="str">
            <v>梅原　真理子(3)林　　朱里(3)山田　佑香(3)竹田　真菜(3)</v>
          </cell>
          <cell r="AL17">
            <v>6</v>
          </cell>
          <cell r="AM17">
            <v>5490</v>
          </cell>
          <cell r="AN17" t="str">
            <v>５４″９０</v>
          </cell>
          <cell r="AO17" t="str">
            <v/>
          </cell>
          <cell r="AP17">
            <v>0</v>
          </cell>
          <cell r="AQ17">
            <v>8</v>
          </cell>
          <cell r="AR17">
            <v>0</v>
          </cell>
          <cell r="AW17">
            <v>7</v>
          </cell>
          <cell r="AX17">
            <v>7910</v>
          </cell>
          <cell r="AY17" t="str">
            <v>吉田　陽</v>
          </cell>
          <cell r="AZ17">
            <v>2</v>
          </cell>
          <cell r="BA17" t="str">
            <v>井波</v>
          </cell>
          <cell r="BB17">
            <v>7</v>
          </cell>
          <cell r="BC17">
            <v>125</v>
          </cell>
          <cell r="BE17" t="str">
            <v>１ｍ２５</v>
          </cell>
          <cell r="BG17" t="str">
            <v/>
          </cell>
          <cell r="BH17">
            <v>0</v>
          </cell>
          <cell r="BI17">
            <v>16</v>
          </cell>
          <cell r="BJ17">
            <v>0</v>
          </cell>
        </row>
        <row r="18">
          <cell r="D18">
            <v>8</v>
          </cell>
          <cell r="E18">
            <v>7602</v>
          </cell>
          <cell r="F18" t="str">
            <v>稲田　華</v>
          </cell>
          <cell r="G18">
            <v>3</v>
          </cell>
          <cell r="H18" t="str">
            <v>出町</v>
          </cell>
          <cell r="I18">
            <v>8</v>
          </cell>
          <cell r="J18">
            <v>1426</v>
          </cell>
          <cell r="K18">
            <v>1.7</v>
          </cell>
          <cell r="L18" t="str">
            <v>１４″２６</v>
          </cell>
          <cell r="M18" t="str">
            <v>＋１．７</v>
          </cell>
          <cell r="N18" t="str">
            <v/>
          </cell>
          <cell r="O18">
            <v>0</v>
          </cell>
          <cell r="P18" t="str">
            <v>(+1.7)</v>
          </cell>
          <cell r="Q18">
            <v>1</v>
          </cell>
          <cell r="R18">
            <v>0</v>
          </cell>
          <cell r="AW18">
            <v>16.2</v>
          </cell>
          <cell r="AX18">
            <v>6810</v>
          </cell>
          <cell r="AY18" t="str">
            <v>屋敷　咲良</v>
          </cell>
          <cell r="AZ18">
            <v>2</v>
          </cell>
          <cell r="BA18" t="str">
            <v>石動</v>
          </cell>
          <cell r="BB18">
            <v>16.2</v>
          </cell>
          <cell r="BC18">
            <v>110</v>
          </cell>
          <cell r="BE18" t="str">
            <v>１ｍ１０</v>
          </cell>
          <cell r="BG18" t="str">
            <v/>
          </cell>
          <cell r="BH18">
            <v>0</v>
          </cell>
          <cell r="BI18">
            <v>17</v>
          </cell>
          <cell r="BJ18">
            <v>0</v>
          </cell>
        </row>
        <row r="19">
          <cell r="D19">
            <v>4</v>
          </cell>
          <cell r="E19">
            <v>8209</v>
          </cell>
          <cell r="F19" t="str">
            <v>柏川　亜莉紗</v>
          </cell>
          <cell r="G19">
            <v>3</v>
          </cell>
          <cell r="H19" t="str">
            <v>城端</v>
          </cell>
          <cell r="I19">
            <v>4</v>
          </cell>
          <cell r="J19">
            <v>1390</v>
          </cell>
          <cell r="L19" t="str">
            <v>１３″９０</v>
          </cell>
          <cell r="N19" t="str">
            <v/>
          </cell>
          <cell r="O19">
            <v>0</v>
          </cell>
          <cell r="Q19">
            <v>2</v>
          </cell>
          <cell r="R19">
            <v>0</v>
          </cell>
          <cell r="AW19">
            <v>26</v>
          </cell>
          <cell r="AX19">
            <v>7806</v>
          </cell>
          <cell r="AY19" t="str">
            <v>林　　桃花</v>
          </cell>
          <cell r="AZ19">
            <v>3</v>
          </cell>
          <cell r="BA19" t="str">
            <v>般若</v>
          </cell>
          <cell r="BB19">
            <v>26</v>
          </cell>
          <cell r="BC19" t="str">
            <v>a</v>
          </cell>
          <cell r="BE19" t="str">
            <v>棄権</v>
          </cell>
          <cell r="BG19" t="str">
            <v/>
          </cell>
          <cell r="BH19">
            <v>0</v>
          </cell>
          <cell r="BI19">
            <v>18</v>
          </cell>
          <cell r="BJ19">
            <v>0</v>
          </cell>
        </row>
        <row r="20">
          <cell r="D20">
            <v>1</v>
          </cell>
          <cell r="E20">
            <v>6838</v>
          </cell>
          <cell r="F20" t="str">
            <v>沼田　知里</v>
          </cell>
          <cell r="G20">
            <v>3</v>
          </cell>
          <cell r="H20" t="str">
            <v>石動</v>
          </cell>
          <cell r="I20">
            <v>1</v>
          </cell>
          <cell r="J20">
            <v>1342</v>
          </cell>
          <cell r="L20" t="str">
            <v>１３″４２</v>
          </cell>
          <cell r="N20" t="str">
            <v/>
          </cell>
          <cell r="O20">
            <v>0</v>
          </cell>
          <cell r="Q20">
            <v>3</v>
          </cell>
          <cell r="R20">
            <v>0</v>
          </cell>
          <cell r="AW20">
            <v>10</v>
          </cell>
          <cell r="AX20">
            <v>7317</v>
          </cell>
          <cell r="AY20" t="str">
            <v>澤田　桃佳</v>
          </cell>
          <cell r="AZ20">
            <v>3</v>
          </cell>
          <cell r="BA20" t="str">
            <v>福光</v>
          </cell>
          <cell r="BB20">
            <v>10</v>
          </cell>
          <cell r="BC20">
            <v>125</v>
          </cell>
          <cell r="BE20" t="str">
            <v>１ｍ２５</v>
          </cell>
          <cell r="BG20" t="str">
            <v/>
          </cell>
          <cell r="BH20">
            <v>0</v>
          </cell>
          <cell r="BI20">
            <v>19</v>
          </cell>
          <cell r="BJ20">
            <v>0</v>
          </cell>
        </row>
        <row r="21">
          <cell r="D21">
            <v>3</v>
          </cell>
          <cell r="E21">
            <v>7917</v>
          </cell>
          <cell r="F21" t="str">
            <v>池田　まりな</v>
          </cell>
          <cell r="G21">
            <v>3</v>
          </cell>
          <cell r="H21" t="str">
            <v>井波</v>
          </cell>
          <cell r="I21">
            <v>3</v>
          </cell>
          <cell r="J21">
            <v>1377</v>
          </cell>
          <cell r="L21" t="str">
            <v>１３″７７</v>
          </cell>
          <cell r="N21" t="str">
            <v/>
          </cell>
          <cell r="O21">
            <v>0</v>
          </cell>
          <cell r="Q21">
            <v>4</v>
          </cell>
          <cell r="R21">
            <v>0</v>
          </cell>
          <cell r="AW21">
            <v>11.2</v>
          </cell>
          <cell r="AX21">
            <v>7703</v>
          </cell>
          <cell r="AY21" t="str">
            <v>島田　和紀子</v>
          </cell>
          <cell r="AZ21">
            <v>3</v>
          </cell>
          <cell r="BA21" t="str">
            <v>庄西</v>
          </cell>
          <cell r="BB21">
            <v>11.2</v>
          </cell>
          <cell r="BC21">
            <v>120</v>
          </cell>
          <cell r="BE21" t="str">
            <v>１ｍ２０</v>
          </cell>
          <cell r="BG21" t="str">
            <v/>
          </cell>
          <cell r="BH21">
            <v>0</v>
          </cell>
          <cell r="BI21">
            <v>20</v>
          </cell>
          <cell r="BJ21">
            <v>0</v>
          </cell>
        </row>
        <row r="22">
          <cell r="D22">
            <v>2</v>
          </cell>
          <cell r="E22">
            <v>6832</v>
          </cell>
          <cell r="F22" t="str">
            <v>新井　綺紗</v>
          </cell>
          <cell r="G22">
            <v>3</v>
          </cell>
          <cell r="H22" t="str">
            <v>石動</v>
          </cell>
          <cell r="I22">
            <v>2</v>
          </cell>
          <cell r="J22">
            <v>1354</v>
          </cell>
          <cell r="L22" t="str">
            <v>１３″５４</v>
          </cell>
          <cell r="N22" t="str">
            <v/>
          </cell>
          <cell r="O22">
            <v>0</v>
          </cell>
          <cell r="Q22">
            <v>5</v>
          </cell>
          <cell r="R22">
            <v>0</v>
          </cell>
          <cell r="AW22">
            <v>11.3</v>
          </cell>
          <cell r="AX22">
            <v>8221</v>
          </cell>
          <cell r="AY22" t="str">
            <v>伊藤　舞穂</v>
          </cell>
          <cell r="AZ22">
            <v>2</v>
          </cell>
          <cell r="BA22" t="str">
            <v>城端</v>
          </cell>
          <cell r="BB22">
            <v>11.3</v>
          </cell>
          <cell r="BC22">
            <v>120</v>
          </cell>
          <cell r="BE22" t="str">
            <v>１ｍ２０</v>
          </cell>
          <cell r="BG22" t="str">
            <v/>
          </cell>
          <cell r="BH22">
            <v>0</v>
          </cell>
          <cell r="BI22">
            <v>21</v>
          </cell>
          <cell r="BJ22">
            <v>0</v>
          </cell>
        </row>
        <row r="23">
          <cell r="D23">
            <v>5</v>
          </cell>
          <cell r="E23">
            <v>7464</v>
          </cell>
          <cell r="F23" t="str">
            <v>竹田　真菜</v>
          </cell>
          <cell r="G23">
            <v>3</v>
          </cell>
          <cell r="H23" t="str">
            <v>吉江</v>
          </cell>
          <cell r="I23">
            <v>5</v>
          </cell>
          <cell r="J23">
            <v>1397</v>
          </cell>
          <cell r="L23" t="str">
            <v>１３″９７</v>
          </cell>
          <cell r="N23" t="str">
            <v/>
          </cell>
          <cell r="O23">
            <v>0</v>
          </cell>
          <cell r="Q23">
            <v>6</v>
          </cell>
          <cell r="R23">
            <v>0</v>
          </cell>
          <cell r="AW23">
            <v>11.4</v>
          </cell>
          <cell r="AX23">
            <v>7605</v>
          </cell>
          <cell r="AY23" t="str">
            <v>青木　美玲</v>
          </cell>
          <cell r="AZ23">
            <v>2</v>
          </cell>
          <cell r="BA23" t="str">
            <v>出町</v>
          </cell>
          <cell r="BB23">
            <v>11.4</v>
          </cell>
          <cell r="BC23">
            <v>120</v>
          </cell>
          <cell r="BE23" t="str">
            <v>１ｍ２０</v>
          </cell>
          <cell r="BG23" t="str">
            <v/>
          </cell>
          <cell r="BH23">
            <v>0</v>
          </cell>
          <cell r="BI23">
            <v>22</v>
          </cell>
          <cell r="BJ23">
            <v>0</v>
          </cell>
        </row>
        <row r="24">
          <cell r="D24">
            <v>7</v>
          </cell>
          <cell r="E24">
            <v>7603</v>
          </cell>
          <cell r="F24" t="str">
            <v>長谷川彩菜</v>
          </cell>
          <cell r="G24">
            <v>3</v>
          </cell>
          <cell r="H24" t="str">
            <v>出町</v>
          </cell>
          <cell r="I24">
            <v>7</v>
          </cell>
          <cell r="J24">
            <v>1418</v>
          </cell>
          <cell r="L24" t="str">
            <v>１４″１８</v>
          </cell>
          <cell r="N24" t="str">
            <v/>
          </cell>
          <cell r="O24">
            <v>0</v>
          </cell>
          <cell r="Q24">
            <v>7</v>
          </cell>
          <cell r="R24">
            <v>0</v>
          </cell>
          <cell r="AW24">
            <v>22</v>
          </cell>
          <cell r="AX24">
            <v>8319</v>
          </cell>
          <cell r="AY24" t="str">
            <v>山﨑　春華</v>
          </cell>
          <cell r="AZ24">
            <v>3</v>
          </cell>
          <cell r="BA24" t="str">
            <v>平</v>
          </cell>
          <cell r="BB24">
            <v>22</v>
          </cell>
          <cell r="BC24" t="str">
            <v>d</v>
          </cell>
          <cell r="BE24" t="str">
            <v>記録なし</v>
          </cell>
          <cell r="BG24" t="str">
            <v/>
          </cell>
          <cell r="BH24">
            <v>0</v>
          </cell>
          <cell r="BI24">
            <v>23</v>
          </cell>
          <cell r="BJ24">
            <v>0</v>
          </cell>
        </row>
        <row r="25">
          <cell r="D25">
            <v>6</v>
          </cell>
          <cell r="E25">
            <v>7460</v>
          </cell>
          <cell r="F25" t="str">
            <v>林　　朱里</v>
          </cell>
          <cell r="G25">
            <v>3</v>
          </cell>
          <cell r="H25" t="str">
            <v>吉江</v>
          </cell>
          <cell r="I25">
            <v>6</v>
          </cell>
          <cell r="J25">
            <v>1410</v>
          </cell>
          <cell r="L25" t="str">
            <v>１４″１０</v>
          </cell>
          <cell r="N25" t="str">
            <v/>
          </cell>
          <cell r="O25">
            <v>0</v>
          </cell>
          <cell r="Q25">
            <v>8</v>
          </cell>
          <cell r="R25">
            <v>0</v>
          </cell>
          <cell r="AW25">
            <v>4</v>
          </cell>
          <cell r="AX25">
            <v>7709</v>
          </cell>
          <cell r="AY25" t="str">
            <v>藤井　真絵</v>
          </cell>
          <cell r="AZ25">
            <v>2</v>
          </cell>
          <cell r="BA25" t="str">
            <v>庄西</v>
          </cell>
          <cell r="BB25">
            <v>4</v>
          </cell>
          <cell r="BC25">
            <v>130</v>
          </cell>
          <cell r="BE25" t="str">
            <v>１ｍ３０</v>
          </cell>
          <cell r="BG25" t="str">
            <v/>
          </cell>
          <cell r="BH25">
            <v>0</v>
          </cell>
          <cell r="BI25">
            <v>24</v>
          </cell>
          <cell r="BJ25">
            <v>0</v>
          </cell>
        </row>
        <row r="26">
          <cell r="D26">
            <v>8</v>
          </cell>
          <cell r="E26">
            <v>8209</v>
          </cell>
          <cell r="F26" t="str">
            <v>柏川　亜莉紗</v>
          </cell>
          <cell r="G26">
            <v>3</v>
          </cell>
          <cell r="H26" t="str">
            <v>城端</v>
          </cell>
          <cell r="I26">
            <v>8</v>
          </cell>
          <cell r="J26">
            <v>3026</v>
          </cell>
          <cell r="K26">
            <v>-0.9</v>
          </cell>
          <cell r="L26" t="str">
            <v>３０″２６</v>
          </cell>
          <cell r="M26" t="str">
            <v>－０．９</v>
          </cell>
          <cell r="N26" t="str">
            <v/>
          </cell>
          <cell r="O26">
            <v>0</v>
          </cell>
          <cell r="P26" t="str">
            <v>(-0.9)</v>
          </cell>
          <cell r="Q26">
            <v>1</v>
          </cell>
          <cell r="R26">
            <v>0</v>
          </cell>
          <cell r="AW26">
            <v>6</v>
          </cell>
          <cell r="AX26">
            <v>8013</v>
          </cell>
          <cell r="AY26" t="str">
            <v>坂井　珠緒</v>
          </cell>
          <cell r="AZ26">
            <v>3</v>
          </cell>
          <cell r="BA26" t="str">
            <v>庄川</v>
          </cell>
          <cell r="BB26">
            <v>6</v>
          </cell>
          <cell r="BC26">
            <v>125</v>
          </cell>
          <cell r="BE26" t="str">
            <v>１ｍ２５</v>
          </cell>
          <cell r="BG26" t="str">
            <v/>
          </cell>
          <cell r="BH26">
            <v>0</v>
          </cell>
          <cell r="BI26">
            <v>25</v>
          </cell>
          <cell r="BJ26">
            <v>0</v>
          </cell>
        </row>
        <row r="27">
          <cell r="D27">
            <v>7</v>
          </cell>
          <cell r="E27">
            <v>7931</v>
          </cell>
          <cell r="F27" t="str">
            <v>蓮川　玲奈</v>
          </cell>
          <cell r="G27">
            <v>3</v>
          </cell>
          <cell r="H27" t="str">
            <v>井波</v>
          </cell>
          <cell r="I27">
            <v>7</v>
          </cell>
          <cell r="J27">
            <v>2994</v>
          </cell>
          <cell r="L27" t="str">
            <v>２９″９４</v>
          </cell>
          <cell r="N27" t="str">
            <v/>
          </cell>
          <cell r="O27">
            <v>0</v>
          </cell>
          <cell r="Q27">
            <v>2</v>
          </cell>
          <cell r="R27">
            <v>0</v>
          </cell>
          <cell r="AW27">
            <v>23</v>
          </cell>
          <cell r="AX27">
            <v>7213</v>
          </cell>
          <cell r="AY27" t="str">
            <v>吉田　吏那</v>
          </cell>
          <cell r="AZ27">
            <v>2</v>
          </cell>
          <cell r="BA27" t="str">
            <v>蟹谷</v>
          </cell>
          <cell r="BB27">
            <v>23</v>
          </cell>
          <cell r="BC27" t="str">
            <v>d</v>
          </cell>
          <cell r="BE27" t="str">
            <v>記録なし</v>
          </cell>
          <cell r="BG27" t="str">
            <v/>
          </cell>
          <cell r="BH27">
            <v>0</v>
          </cell>
          <cell r="BI27">
            <v>26</v>
          </cell>
          <cell r="BJ27">
            <v>0</v>
          </cell>
        </row>
        <row r="28">
          <cell r="D28">
            <v>3</v>
          </cell>
          <cell r="E28">
            <v>7708</v>
          </cell>
          <cell r="F28" t="str">
            <v>竹村　郁香</v>
          </cell>
          <cell r="G28">
            <v>2</v>
          </cell>
          <cell r="H28" t="str">
            <v>庄西</v>
          </cell>
          <cell r="I28">
            <v>3</v>
          </cell>
          <cell r="J28">
            <v>2863</v>
          </cell>
          <cell r="L28" t="str">
            <v>２８″６３</v>
          </cell>
          <cell r="N28" t="str">
            <v/>
          </cell>
          <cell r="O28">
            <v>0</v>
          </cell>
          <cell r="Q28">
            <v>3</v>
          </cell>
          <cell r="R28">
            <v>0</v>
          </cell>
          <cell r="AW28">
            <v>27</v>
          </cell>
          <cell r="AX28">
            <v>6820</v>
          </cell>
          <cell r="AY28" t="str">
            <v>亀水　麻衣(県)</v>
          </cell>
          <cell r="AZ28">
            <v>1</v>
          </cell>
          <cell r="BA28" t="str">
            <v>石動</v>
          </cell>
          <cell r="BB28">
            <v>27</v>
          </cell>
          <cell r="BC28">
            <v>125</v>
          </cell>
          <cell r="BE28" t="str">
            <v>１ｍ２５</v>
          </cell>
          <cell r="BG28" t="str">
            <v/>
          </cell>
          <cell r="BH28">
            <v>0</v>
          </cell>
          <cell r="BI28">
            <v>27</v>
          </cell>
          <cell r="BJ28">
            <v>0</v>
          </cell>
        </row>
        <row r="29">
          <cell r="D29">
            <v>1</v>
          </cell>
          <cell r="E29">
            <v>6838</v>
          </cell>
          <cell r="F29" t="str">
            <v>沼田　知里</v>
          </cell>
          <cell r="G29">
            <v>3</v>
          </cell>
          <cell r="H29" t="str">
            <v>石動</v>
          </cell>
          <cell r="I29">
            <v>1</v>
          </cell>
          <cell r="J29">
            <v>2778</v>
          </cell>
          <cell r="L29" t="str">
            <v>２７″７８</v>
          </cell>
          <cell r="N29" t="str">
            <v/>
          </cell>
          <cell r="O29">
            <v>0</v>
          </cell>
          <cell r="Q29">
            <v>4</v>
          </cell>
          <cell r="R29">
            <v>0</v>
          </cell>
          <cell r="AW29">
            <v>28</v>
          </cell>
          <cell r="AX29">
            <v>7913</v>
          </cell>
          <cell r="AY29" t="str">
            <v>藤崎　磨美(県)</v>
          </cell>
          <cell r="AZ29">
            <v>3</v>
          </cell>
          <cell r="BA29" t="str">
            <v>井波</v>
          </cell>
          <cell r="BB29">
            <v>28</v>
          </cell>
          <cell r="BC29" t="str">
            <v>d</v>
          </cell>
          <cell r="BE29" t="str">
            <v>記録なし</v>
          </cell>
          <cell r="BG29" t="str">
            <v/>
          </cell>
          <cell r="BH29">
            <v>0</v>
          </cell>
          <cell r="BI29">
            <v>28</v>
          </cell>
          <cell r="BJ29">
            <v>0</v>
          </cell>
        </row>
        <row r="30">
          <cell r="D30">
            <v>4</v>
          </cell>
          <cell r="E30">
            <v>7464</v>
          </cell>
          <cell r="F30" t="str">
            <v>竹田　真菜</v>
          </cell>
          <cell r="G30">
            <v>3</v>
          </cell>
          <cell r="H30" t="str">
            <v>吉江</v>
          </cell>
          <cell r="I30">
            <v>4</v>
          </cell>
          <cell r="J30">
            <v>2920</v>
          </cell>
          <cell r="L30" t="str">
            <v>２９″２０</v>
          </cell>
          <cell r="N30" t="str">
            <v/>
          </cell>
          <cell r="O30">
            <v>0</v>
          </cell>
          <cell r="Q30">
            <v>5</v>
          </cell>
          <cell r="R30">
            <v>0</v>
          </cell>
          <cell r="AW30">
            <v>29</v>
          </cell>
          <cell r="AX30">
            <v>6824</v>
          </cell>
          <cell r="AY30" t="str">
            <v>米山　亜寿香(県)</v>
          </cell>
          <cell r="AZ30">
            <v>1</v>
          </cell>
          <cell r="BA30" t="str">
            <v>石動</v>
          </cell>
          <cell r="BB30">
            <v>29</v>
          </cell>
          <cell r="BC30" t="str">
            <v>d</v>
          </cell>
          <cell r="BE30" t="str">
            <v>記録なし</v>
          </cell>
          <cell r="BG30" t="str">
            <v/>
          </cell>
          <cell r="BH30">
            <v>0</v>
          </cell>
          <cell r="BI30">
            <v>29</v>
          </cell>
          <cell r="BJ30">
            <v>0</v>
          </cell>
        </row>
        <row r="31">
          <cell r="D31">
            <v>2</v>
          </cell>
          <cell r="E31">
            <v>8218</v>
          </cell>
          <cell r="F31" t="str">
            <v>小谷川あき</v>
          </cell>
          <cell r="G31">
            <v>2</v>
          </cell>
          <cell r="H31" t="str">
            <v>城端</v>
          </cell>
          <cell r="I31">
            <v>2</v>
          </cell>
          <cell r="J31">
            <v>2813</v>
          </cell>
          <cell r="L31" t="str">
            <v>２８″１３</v>
          </cell>
          <cell r="N31" t="str">
            <v/>
          </cell>
          <cell r="O31">
            <v>0</v>
          </cell>
          <cell r="Q31">
            <v>6</v>
          </cell>
          <cell r="R31">
            <v>0</v>
          </cell>
          <cell r="AW31">
            <v>30</v>
          </cell>
          <cell r="AX31">
            <v>8313</v>
          </cell>
          <cell r="AY31" t="str">
            <v>宮本　友紀江(県)</v>
          </cell>
          <cell r="AZ31">
            <v>2</v>
          </cell>
          <cell r="BA31" t="str">
            <v>平</v>
          </cell>
          <cell r="BB31">
            <v>30</v>
          </cell>
          <cell r="BC31" t="str">
            <v>d</v>
          </cell>
          <cell r="BE31" t="str">
            <v>記録なし</v>
          </cell>
          <cell r="BG31" t="str">
            <v/>
          </cell>
          <cell r="BH31">
            <v>0</v>
          </cell>
          <cell r="BI31">
            <v>30</v>
          </cell>
          <cell r="BJ31">
            <v>0</v>
          </cell>
        </row>
        <row r="32">
          <cell r="D32">
            <v>6</v>
          </cell>
          <cell r="E32">
            <v>7323</v>
          </cell>
          <cell r="F32" t="str">
            <v>森　　成菜</v>
          </cell>
          <cell r="G32">
            <v>3</v>
          </cell>
          <cell r="H32" t="str">
            <v>福光</v>
          </cell>
          <cell r="I32">
            <v>6</v>
          </cell>
          <cell r="J32">
            <v>2929</v>
          </cell>
          <cell r="L32" t="str">
            <v>２９″２９</v>
          </cell>
          <cell r="N32" t="str">
            <v/>
          </cell>
          <cell r="O32">
            <v>0</v>
          </cell>
          <cell r="Q32">
            <v>7</v>
          </cell>
          <cell r="R32">
            <v>0</v>
          </cell>
          <cell r="AW32">
            <v>0</v>
          </cell>
          <cell r="AY32" t="str">
            <v/>
          </cell>
          <cell r="AZ32" t="str">
            <v/>
          </cell>
          <cell r="BA32" t="str">
            <v/>
          </cell>
          <cell r="BE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e">
            <v>#N/A</v>
          </cell>
        </row>
        <row r="33">
          <cell r="D33">
            <v>5</v>
          </cell>
          <cell r="E33">
            <v>6809</v>
          </cell>
          <cell r="F33" t="str">
            <v>木村　彩乃</v>
          </cell>
          <cell r="G33">
            <v>2</v>
          </cell>
          <cell r="H33" t="str">
            <v>石動</v>
          </cell>
          <cell r="I33">
            <v>5</v>
          </cell>
          <cell r="J33">
            <v>2929</v>
          </cell>
          <cell r="L33" t="str">
            <v>２９″２９</v>
          </cell>
          <cell r="N33" t="str">
            <v/>
          </cell>
          <cell r="O33">
            <v>0</v>
          </cell>
          <cell r="Q33">
            <v>8</v>
          </cell>
          <cell r="R33">
            <v>0</v>
          </cell>
          <cell r="AW33">
            <v>0</v>
          </cell>
          <cell r="AY33" t="str">
            <v/>
          </cell>
          <cell r="AZ33" t="str">
            <v/>
          </cell>
          <cell r="BA33" t="str">
            <v/>
          </cell>
          <cell r="BE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e">
            <v>#N/A</v>
          </cell>
        </row>
        <row r="34">
          <cell r="D34">
            <v>8</v>
          </cell>
          <cell r="E34">
            <v>6808</v>
          </cell>
          <cell r="F34" t="str">
            <v>金子　さやか</v>
          </cell>
          <cell r="G34">
            <v>2</v>
          </cell>
          <cell r="H34" t="str">
            <v>石動</v>
          </cell>
          <cell r="I34">
            <v>8</v>
          </cell>
          <cell r="J34">
            <v>24225</v>
          </cell>
          <cell r="L34" t="str">
            <v>２′４２″２５</v>
          </cell>
          <cell r="N34" t="str">
            <v/>
          </cell>
          <cell r="O34">
            <v>0</v>
          </cell>
          <cell r="Q34">
            <v>1</v>
          </cell>
          <cell r="R34">
            <v>0</v>
          </cell>
        </row>
        <row r="35">
          <cell r="D35">
            <v>6</v>
          </cell>
          <cell r="E35">
            <v>7301</v>
          </cell>
          <cell r="F35" t="str">
            <v>山田　恭華</v>
          </cell>
          <cell r="G35">
            <v>3</v>
          </cell>
          <cell r="H35" t="str">
            <v>福光</v>
          </cell>
          <cell r="I35">
            <v>6</v>
          </cell>
          <cell r="J35">
            <v>24158</v>
          </cell>
          <cell r="L35" t="str">
            <v>２′４１″５８</v>
          </cell>
          <cell r="N35" t="str">
            <v/>
          </cell>
          <cell r="O35">
            <v>0</v>
          </cell>
          <cell r="Q35">
            <v>2</v>
          </cell>
          <cell r="R35">
            <v>0</v>
          </cell>
        </row>
        <row r="36">
          <cell r="D36">
            <v>2</v>
          </cell>
          <cell r="E36">
            <v>8205</v>
          </cell>
          <cell r="F36" t="str">
            <v>林　　明日香</v>
          </cell>
          <cell r="G36">
            <v>3</v>
          </cell>
          <cell r="H36" t="str">
            <v>城端</v>
          </cell>
          <cell r="I36">
            <v>2</v>
          </cell>
          <cell r="J36">
            <v>22880</v>
          </cell>
          <cell r="L36" t="str">
            <v>２′２８″８０</v>
          </cell>
          <cell r="N36" t="str">
            <v/>
          </cell>
          <cell r="O36">
            <v>0</v>
          </cell>
          <cell r="Q36">
            <v>3</v>
          </cell>
          <cell r="R36">
            <v>0</v>
          </cell>
        </row>
        <row r="37">
          <cell r="D37">
            <v>4</v>
          </cell>
          <cell r="E37">
            <v>7465</v>
          </cell>
          <cell r="F37" t="str">
            <v>山田　このみ</v>
          </cell>
          <cell r="G37">
            <v>3</v>
          </cell>
          <cell r="H37" t="str">
            <v>吉江</v>
          </cell>
          <cell r="I37">
            <v>4</v>
          </cell>
          <cell r="J37">
            <v>23554</v>
          </cell>
          <cell r="L37" t="str">
            <v>２′３５″５４</v>
          </cell>
          <cell r="N37" t="str">
            <v/>
          </cell>
          <cell r="O37">
            <v>0</v>
          </cell>
          <cell r="Q37">
            <v>4</v>
          </cell>
          <cell r="R37">
            <v>0</v>
          </cell>
        </row>
        <row r="38">
          <cell r="D38">
            <v>3</v>
          </cell>
          <cell r="E38">
            <v>8208</v>
          </cell>
          <cell r="F38" t="str">
            <v>浅地　季佳</v>
          </cell>
          <cell r="G38">
            <v>3</v>
          </cell>
          <cell r="H38" t="str">
            <v>城端</v>
          </cell>
          <cell r="I38">
            <v>3</v>
          </cell>
          <cell r="J38">
            <v>23301</v>
          </cell>
          <cell r="L38" t="str">
            <v>２′３３″０１</v>
          </cell>
          <cell r="N38" t="str">
            <v/>
          </cell>
          <cell r="O38">
            <v>0</v>
          </cell>
          <cell r="Q38">
            <v>5</v>
          </cell>
          <cell r="R38">
            <v>0</v>
          </cell>
          <cell r="AW38">
            <v>27</v>
          </cell>
          <cell r="AX38">
            <v>7905</v>
          </cell>
          <cell r="AY38" t="str">
            <v>新敷　来美</v>
          </cell>
          <cell r="AZ38">
            <v>1</v>
          </cell>
          <cell r="BA38" t="str">
            <v>井波</v>
          </cell>
          <cell r="BB38">
            <v>27</v>
          </cell>
          <cell r="BC38" t="str">
            <v>d</v>
          </cell>
          <cell r="BE38" t="str">
            <v>記録なし</v>
          </cell>
          <cell r="BF38" t="str">
            <v/>
          </cell>
          <cell r="BG38" t="str">
            <v/>
          </cell>
          <cell r="BH38">
            <v>0</v>
          </cell>
          <cell r="BI38">
            <v>1</v>
          </cell>
          <cell r="BJ38">
            <v>0</v>
          </cell>
        </row>
        <row r="39">
          <cell r="D39">
            <v>1</v>
          </cell>
          <cell r="E39">
            <v>7610</v>
          </cell>
          <cell r="F39" t="str">
            <v>坂下　良奈</v>
          </cell>
          <cell r="G39">
            <v>2</v>
          </cell>
          <cell r="H39" t="str">
            <v>出町</v>
          </cell>
          <cell r="I39">
            <v>1</v>
          </cell>
          <cell r="J39">
            <v>22832</v>
          </cell>
          <cell r="L39" t="str">
            <v>２′２８″３２</v>
          </cell>
          <cell r="N39" t="str">
            <v/>
          </cell>
          <cell r="O39">
            <v>0</v>
          </cell>
          <cell r="Q39">
            <v>6</v>
          </cell>
          <cell r="R39">
            <v>0</v>
          </cell>
          <cell r="AW39">
            <v>3</v>
          </cell>
          <cell r="AX39">
            <v>8003</v>
          </cell>
          <cell r="AY39" t="str">
            <v>山本　南穂</v>
          </cell>
          <cell r="AZ39">
            <v>1</v>
          </cell>
          <cell r="BA39" t="str">
            <v>庄川</v>
          </cell>
          <cell r="BB39">
            <v>3</v>
          </cell>
          <cell r="BC39">
            <v>409</v>
          </cell>
          <cell r="BD39">
            <v>1.6</v>
          </cell>
          <cell r="BE39" t="str">
            <v>４ｍ０９</v>
          </cell>
          <cell r="BF39" t="str">
            <v>(+1.6)</v>
          </cell>
          <cell r="BG39" t="str">
            <v/>
          </cell>
          <cell r="BH39">
            <v>0</v>
          </cell>
          <cell r="BI39">
            <v>2</v>
          </cell>
          <cell r="BJ39">
            <v>0</v>
          </cell>
        </row>
        <row r="40">
          <cell r="D40">
            <v>5</v>
          </cell>
          <cell r="E40">
            <v>7709</v>
          </cell>
          <cell r="F40" t="str">
            <v>藤井　真絵</v>
          </cell>
          <cell r="G40">
            <v>2</v>
          </cell>
          <cell r="H40" t="str">
            <v>庄西</v>
          </cell>
          <cell r="I40">
            <v>5</v>
          </cell>
          <cell r="J40">
            <v>23893</v>
          </cell>
          <cell r="L40" t="str">
            <v>２′３８″９３</v>
          </cell>
          <cell r="N40" t="str">
            <v/>
          </cell>
          <cell r="O40">
            <v>0</v>
          </cell>
          <cell r="Q40">
            <v>7</v>
          </cell>
          <cell r="R40">
            <v>0</v>
          </cell>
          <cell r="AW40">
            <v>18</v>
          </cell>
          <cell r="AX40">
            <v>7421</v>
          </cell>
          <cell r="AY40" t="str">
            <v>前山　智世</v>
          </cell>
          <cell r="AZ40">
            <v>1</v>
          </cell>
          <cell r="BA40" t="str">
            <v>吉江</v>
          </cell>
          <cell r="BB40">
            <v>18</v>
          </cell>
          <cell r="BC40">
            <v>346</v>
          </cell>
          <cell r="BD40">
            <v>0.3</v>
          </cell>
          <cell r="BE40" t="str">
            <v>３ｍ４６</v>
          </cell>
          <cell r="BF40" t="str">
            <v>(+0.3)</v>
          </cell>
          <cell r="BG40" t="str">
            <v/>
          </cell>
          <cell r="BH40">
            <v>0</v>
          </cell>
          <cell r="BI40">
            <v>3</v>
          </cell>
          <cell r="BJ40">
            <v>0</v>
          </cell>
        </row>
        <row r="41">
          <cell r="D41">
            <v>7</v>
          </cell>
          <cell r="E41">
            <v>7009</v>
          </cell>
          <cell r="F41" t="str">
            <v>吉倉　那菜</v>
          </cell>
          <cell r="G41">
            <v>3</v>
          </cell>
          <cell r="H41" t="str">
            <v>大谷</v>
          </cell>
          <cell r="I41">
            <v>7</v>
          </cell>
          <cell r="J41">
            <v>24172</v>
          </cell>
          <cell r="L41" t="str">
            <v>２′４１″７２</v>
          </cell>
          <cell r="N41" t="str">
            <v/>
          </cell>
          <cell r="O41">
            <v>0</v>
          </cell>
          <cell r="Q41">
            <v>8</v>
          </cell>
          <cell r="R41">
            <v>0</v>
          </cell>
          <cell r="AW41">
            <v>6</v>
          </cell>
          <cell r="AX41">
            <v>7330</v>
          </cell>
          <cell r="AY41" t="str">
            <v>荒井　奏</v>
          </cell>
          <cell r="AZ41">
            <v>1</v>
          </cell>
          <cell r="BA41" t="str">
            <v>福光</v>
          </cell>
          <cell r="BB41">
            <v>6</v>
          </cell>
          <cell r="BC41">
            <v>384</v>
          </cell>
          <cell r="BD41">
            <v>1.3</v>
          </cell>
          <cell r="BE41" t="str">
            <v>３ｍ８４</v>
          </cell>
          <cell r="BF41" t="str">
            <v>(+1.3)</v>
          </cell>
          <cell r="BG41" t="str">
            <v/>
          </cell>
          <cell r="BH41">
            <v>0</v>
          </cell>
          <cell r="BI41">
            <v>4</v>
          </cell>
          <cell r="BJ41">
            <v>0</v>
          </cell>
        </row>
        <row r="42">
          <cell r="AW42">
            <v>19</v>
          </cell>
          <cell r="AX42">
            <v>7716</v>
          </cell>
          <cell r="AY42" t="str">
            <v>三山　華穂</v>
          </cell>
          <cell r="AZ42">
            <v>1</v>
          </cell>
          <cell r="BA42" t="str">
            <v>庄西</v>
          </cell>
          <cell r="BB42">
            <v>19</v>
          </cell>
          <cell r="BC42">
            <v>346</v>
          </cell>
          <cell r="BD42">
            <v>1.4</v>
          </cell>
          <cell r="BE42" t="str">
            <v>３ｍ４６</v>
          </cell>
          <cell r="BF42" t="str">
            <v>(+1.4)</v>
          </cell>
          <cell r="BG42" t="str">
            <v/>
          </cell>
          <cell r="BH42">
            <v>0</v>
          </cell>
          <cell r="BI42">
            <v>5</v>
          </cell>
          <cell r="BJ42">
            <v>0</v>
          </cell>
        </row>
        <row r="43">
          <cell r="AW43">
            <v>1</v>
          </cell>
          <cell r="AX43">
            <v>7622</v>
          </cell>
          <cell r="AY43" t="str">
            <v>濵谷　優</v>
          </cell>
          <cell r="AZ43">
            <v>1</v>
          </cell>
          <cell r="BA43" t="str">
            <v>出町</v>
          </cell>
          <cell r="BB43">
            <v>1</v>
          </cell>
          <cell r="BC43">
            <v>434</v>
          </cell>
          <cell r="BD43">
            <v>1.9</v>
          </cell>
          <cell r="BE43" t="str">
            <v>４ｍ３４</v>
          </cell>
          <cell r="BF43" t="str">
            <v>(+1.9)</v>
          </cell>
          <cell r="BG43" t="str">
            <v/>
          </cell>
          <cell r="BH43">
            <v>0</v>
          </cell>
          <cell r="BI43">
            <v>6</v>
          </cell>
          <cell r="BJ43">
            <v>0</v>
          </cell>
        </row>
        <row r="44">
          <cell r="AW44">
            <v>10</v>
          </cell>
          <cell r="AX44">
            <v>8232</v>
          </cell>
          <cell r="AY44" t="str">
            <v>柏川  優奈</v>
          </cell>
          <cell r="AZ44">
            <v>1</v>
          </cell>
          <cell r="BA44" t="str">
            <v>城端</v>
          </cell>
          <cell r="BB44">
            <v>10</v>
          </cell>
          <cell r="BC44">
            <v>372</v>
          </cell>
          <cell r="BD44">
            <v>2.3</v>
          </cell>
          <cell r="BE44" t="str">
            <v>３ｍ７２</v>
          </cell>
          <cell r="BF44" t="str">
            <v>(+2.3)</v>
          </cell>
          <cell r="BG44" t="str">
            <v/>
          </cell>
          <cell r="BH44" t="str">
            <v/>
          </cell>
          <cell r="BI44">
            <v>7</v>
          </cell>
          <cell r="BJ44">
            <v>0</v>
          </cell>
        </row>
        <row r="45">
          <cell r="AW45">
            <v>24</v>
          </cell>
          <cell r="AX45">
            <v>8303</v>
          </cell>
          <cell r="AY45" t="str">
            <v>堂前　綾乃</v>
          </cell>
          <cell r="AZ45">
            <v>1</v>
          </cell>
          <cell r="BA45" t="str">
            <v>平</v>
          </cell>
          <cell r="BB45">
            <v>24</v>
          </cell>
          <cell r="BC45">
            <v>319</v>
          </cell>
          <cell r="BD45">
            <v>1.7</v>
          </cell>
          <cell r="BE45" t="str">
            <v>３ｍ１９</v>
          </cell>
          <cell r="BF45" t="str">
            <v>(+1.7)</v>
          </cell>
          <cell r="BG45" t="str">
            <v/>
          </cell>
          <cell r="BH45">
            <v>0</v>
          </cell>
          <cell r="BI45">
            <v>8</v>
          </cell>
          <cell r="BJ45">
            <v>0</v>
          </cell>
        </row>
        <row r="46">
          <cell r="AW46">
            <v>7</v>
          </cell>
          <cell r="AX46">
            <v>8518</v>
          </cell>
          <cell r="AY46" t="str">
            <v>内山　莉菜</v>
          </cell>
          <cell r="AZ46">
            <v>1</v>
          </cell>
          <cell r="BA46" t="str">
            <v>福野</v>
          </cell>
          <cell r="BB46">
            <v>7</v>
          </cell>
          <cell r="BC46">
            <v>382</v>
          </cell>
          <cell r="BD46">
            <v>1.4</v>
          </cell>
          <cell r="BE46" t="str">
            <v>３ｍ８２</v>
          </cell>
          <cell r="BF46" t="str">
            <v>(+1.4)</v>
          </cell>
          <cell r="BG46" t="str">
            <v/>
          </cell>
          <cell r="BH46">
            <v>0</v>
          </cell>
          <cell r="BI46">
            <v>9</v>
          </cell>
          <cell r="BJ46">
            <v>0</v>
          </cell>
        </row>
        <row r="47">
          <cell r="AW47">
            <v>15</v>
          </cell>
          <cell r="AX47">
            <v>6821</v>
          </cell>
          <cell r="AY47" t="str">
            <v>野村　奈央</v>
          </cell>
          <cell r="AZ47">
            <v>1</v>
          </cell>
          <cell r="BA47" t="str">
            <v>石動</v>
          </cell>
          <cell r="BB47">
            <v>15</v>
          </cell>
          <cell r="BC47">
            <v>358</v>
          </cell>
          <cell r="BD47">
            <v>0.7</v>
          </cell>
          <cell r="BE47" t="str">
            <v>３ｍ５８</v>
          </cell>
          <cell r="BF47" t="str">
            <v>(+0.7)</v>
          </cell>
          <cell r="BG47" t="str">
            <v/>
          </cell>
          <cell r="BH47">
            <v>0</v>
          </cell>
          <cell r="BI47">
            <v>10</v>
          </cell>
          <cell r="BJ47">
            <v>0</v>
          </cell>
        </row>
        <row r="48">
          <cell r="AW48">
            <v>20</v>
          </cell>
          <cell r="AX48">
            <v>7029</v>
          </cell>
          <cell r="AY48" t="str">
            <v>池田　千優</v>
          </cell>
          <cell r="AZ48">
            <v>1</v>
          </cell>
          <cell r="BA48" t="str">
            <v>大谷</v>
          </cell>
          <cell r="BB48">
            <v>20</v>
          </cell>
          <cell r="BC48">
            <v>346</v>
          </cell>
          <cell r="BD48">
            <v>1.8</v>
          </cell>
          <cell r="BE48" t="str">
            <v>３ｍ４６</v>
          </cell>
          <cell r="BF48" t="str">
            <v>(+1.8)</v>
          </cell>
          <cell r="BG48" t="str">
            <v/>
          </cell>
          <cell r="BH48">
            <v>0</v>
          </cell>
          <cell r="BI48">
            <v>11</v>
          </cell>
          <cell r="BJ48">
            <v>0</v>
          </cell>
        </row>
        <row r="49">
          <cell r="AW49">
            <v>12</v>
          </cell>
          <cell r="AX49">
            <v>8608</v>
          </cell>
          <cell r="AY49" t="str">
            <v>今井　美佑</v>
          </cell>
          <cell r="AZ49">
            <v>1</v>
          </cell>
          <cell r="BA49" t="str">
            <v>井口</v>
          </cell>
          <cell r="BB49">
            <v>12</v>
          </cell>
          <cell r="BC49">
            <v>372</v>
          </cell>
          <cell r="BD49">
            <v>1.5</v>
          </cell>
          <cell r="BE49" t="str">
            <v>３ｍ７２</v>
          </cell>
          <cell r="BF49" t="str">
            <v>(+1.5)</v>
          </cell>
          <cell r="BG49" t="str">
            <v/>
          </cell>
          <cell r="BH49">
            <v>0</v>
          </cell>
          <cell r="BI49">
            <v>12</v>
          </cell>
          <cell r="BJ49">
            <v>0</v>
          </cell>
        </row>
        <row r="50">
          <cell r="AW50">
            <v>23</v>
          </cell>
          <cell r="AX50">
            <v>7203</v>
          </cell>
          <cell r="AY50" t="str">
            <v>嶋倉  響子</v>
          </cell>
          <cell r="AZ50">
            <v>1</v>
          </cell>
          <cell r="BA50" t="str">
            <v>蟹谷</v>
          </cell>
          <cell r="BB50">
            <v>23</v>
          </cell>
          <cell r="BC50">
            <v>325</v>
          </cell>
          <cell r="BD50">
            <v>1.4</v>
          </cell>
          <cell r="BE50" t="str">
            <v>３ｍ２５</v>
          </cell>
          <cell r="BF50" t="str">
            <v>(+1.4)</v>
          </cell>
          <cell r="BG50" t="str">
            <v/>
          </cell>
          <cell r="BH50">
            <v>0</v>
          </cell>
          <cell r="BI50">
            <v>13</v>
          </cell>
          <cell r="BJ50">
            <v>0</v>
          </cell>
        </row>
        <row r="51">
          <cell r="AW51">
            <v>25</v>
          </cell>
          <cell r="AX51">
            <v>7828</v>
          </cell>
          <cell r="AY51" t="str">
            <v>寺島　桜</v>
          </cell>
          <cell r="AZ51">
            <v>1</v>
          </cell>
          <cell r="BA51" t="str">
            <v>般若</v>
          </cell>
          <cell r="BB51">
            <v>25</v>
          </cell>
          <cell r="BC51">
            <v>305</v>
          </cell>
          <cell r="BD51">
            <v>2</v>
          </cell>
          <cell r="BE51" t="str">
            <v>３ｍ０５</v>
          </cell>
          <cell r="BF51" t="str">
            <v>(+2.0)</v>
          </cell>
          <cell r="BG51" t="str">
            <v/>
          </cell>
          <cell r="BH51">
            <v>0</v>
          </cell>
          <cell r="BI51">
            <v>14</v>
          </cell>
          <cell r="BJ51">
            <v>0</v>
          </cell>
        </row>
        <row r="52">
          <cell r="AW52">
            <v>8</v>
          </cell>
          <cell r="AX52">
            <v>8607</v>
          </cell>
          <cell r="AY52" t="str">
            <v>今井　美玖</v>
          </cell>
          <cell r="AZ52">
            <v>1</v>
          </cell>
          <cell r="BA52" t="str">
            <v>井口</v>
          </cell>
          <cell r="BB52">
            <v>8</v>
          </cell>
          <cell r="BC52">
            <v>380</v>
          </cell>
          <cell r="BD52">
            <v>0.5</v>
          </cell>
          <cell r="BE52" t="str">
            <v>３ｍ８０</v>
          </cell>
          <cell r="BF52" t="str">
            <v>(+0.5)</v>
          </cell>
          <cell r="BG52" t="str">
            <v/>
          </cell>
          <cell r="BH52">
            <v>0</v>
          </cell>
          <cell r="BI52">
            <v>15</v>
          </cell>
          <cell r="BJ52">
            <v>0</v>
          </cell>
        </row>
        <row r="53">
          <cell r="AW53">
            <v>2</v>
          </cell>
          <cell r="AX53">
            <v>7422</v>
          </cell>
          <cell r="AY53" t="str">
            <v>山田　めぐ</v>
          </cell>
          <cell r="AZ53">
            <v>1</v>
          </cell>
          <cell r="BA53" t="str">
            <v>吉江</v>
          </cell>
          <cell r="BB53">
            <v>2</v>
          </cell>
          <cell r="BC53">
            <v>423</v>
          </cell>
          <cell r="BD53">
            <v>1.5</v>
          </cell>
          <cell r="BE53" t="str">
            <v>４ｍ２３</v>
          </cell>
          <cell r="BF53" t="str">
            <v>(+1.5)</v>
          </cell>
          <cell r="BG53" t="str">
            <v/>
          </cell>
          <cell r="BH53">
            <v>0</v>
          </cell>
          <cell r="BI53">
            <v>16</v>
          </cell>
          <cell r="BJ53">
            <v>0</v>
          </cell>
        </row>
        <row r="54">
          <cell r="AW54">
            <v>16</v>
          </cell>
          <cell r="AX54">
            <v>8004</v>
          </cell>
          <cell r="AY54" t="str">
            <v>大浦　葉奈</v>
          </cell>
          <cell r="AZ54">
            <v>1</v>
          </cell>
          <cell r="BA54" t="str">
            <v>庄川</v>
          </cell>
          <cell r="BB54">
            <v>16</v>
          </cell>
          <cell r="BC54">
            <v>356</v>
          </cell>
          <cell r="BD54">
            <v>1.6</v>
          </cell>
          <cell r="BE54" t="str">
            <v>３ｍ５６</v>
          </cell>
          <cell r="BF54" t="str">
            <v>(+1.6)</v>
          </cell>
          <cell r="BG54" t="str">
            <v/>
          </cell>
          <cell r="BH54">
            <v>0</v>
          </cell>
          <cell r="BI54">
            <v>17</v>
          </cell>
          <cell r="BJ54">
            <v>0</v>
          </cell>
        </row>
        <row r="55">
          <cell r="AW55">
            <v>5</v>
          </cell>
          <cell r="AX55">
            <v>7334</v>
          </cell>
          <cell r="AY55" t="str">
            <v>荒井　彩良</v>
          </cell>
          <cell r="AZ55">
            <v>1</v>
          </cell>
          <cell r="BA55" t="str">
            <v>福光</v>
          </cell>
          <cell r="BB55">
            <v>5</v>
          </cell>
          <cell r="BC55">
            <v>387</v>
          </cell>
          <cell r="BD55">
            <v>1.5</v>
          </cell>
          <cell r="BE55" t="str">
            <v>３ｍ８７</v>
          </cell>
          <cell r="BF55" t="str">
            <v>(+1.5)</v>
          </cell>
          <cell r="BG55" t="str">
            <v/>
          </cell>
          <cell r="BH55">
            <v>0</v>
          </cell>
          <cell r="BI55">
            <v>18</v>
          </cell>
          <cell r="BJ55">
            <v>0</v>
          </cell>
        </row>
        <row r="56">
          <cell r="AW56">
            <v>13</v>
          </cell>
          <cell r="AX56">
            <v>8239</v>
          </cell>
          <cell r="AY56" t="str">
            <v>中居　菜月</v>
          </cell>
          <cell r="AZ56">
            <v>1</v>
          </cell>
          <cell r="BA56" t="str">
            <v>城端</v>
          </cell>
          <cell r="BB56">
            <v>13</v>
          </cell>
          <cell r="BC56">
            <v>371</v>
          </cell>
          <cell r="BD56">
            <v>1.8</v>
          </cell>
          <cell r="BE56" t="str">
            <v>３ｍ７１</v>
          </cell>
          <cell r="BF56" t="str">
            <v>(+1.8)</v>
          </cell>
          <cell r="BG56" t="str">
            <v/>
          </cell>
          <cell r="BH56">
            <v>0</v>
          </cell>
          <cell r="BI56">
            <v>19</v>
          </cell>
          <cell r="BJ56">
            <v>0</v>
          </cell>
        </row>
        <row r="57">
          <cell r="AW57">
            <v>26</v>
          </cell>
          <cell r="AX57">
            <v>7833</v>
          </cell>
          <cell r="AY57" t="str">
            <v>高島　未喜</v>
          </cell>
          <cell r="AZ57">
            <v>1</v>
          </cell>
          <cell r="BA57" t="str">
            <v>般若</v>
          </cell>
          <cell r="BB57">
            <v>26</v>
          </cell>
          <cell r="BC57">
            <v>304</v>
          </cell>
          <cell r="BD57">
            <v>0.9</v>
          </cell>
          <cell r="BE57" t="str">
            <v>３ｍ０４</v>
          </cell>
          <cell r="BF57" t="str">
            <v>(+0.9)</v>
          </cell>
          <cell r="BG57" t="str">
            <v/>
          </cell>
          <cell r="BH57">
            <v>0</v>
          </cell>
          <cell r="BI57">
            <v>20</v>
          </cell>
          <cell r="BJ57">
            <v>0</v>
          </cell>
        </row>
        <row r="58">
          <cell r="AW58">
            <v>4</v>
          </cell>
          <cell r="AX58">
            <v>8515</v>
          </cell>
          <cell r="AY58" t="str">
            <v>齊藤　奏穂音</v>
          </cell>
          <cell r="AZ58">
            <v>1</v>
          </cell>
          <cell r="BA58" t="str">
            <v>福野</v>
          </cell>
          <cell r="BB58">
            <v>4</v>
          </cell>
          <cell r="BC58">
            <v>395</v>
          </cell>
          <cell r="BD58">
            <v>1.6</v>
          </cell>
          <cell r="BE58" t="str">
            <v>３ｍ９５</v>
          </cell>
          <cell r="BF58" t="str">
            <v>(+1.6)</v>
          </cell>
          <cell r="BG58" t="str">
            <v/>
          </cell>
          <cell r="BH58">
            <v>0</v>
          </cell>
          <cell r="BI58">
            <v>21</v>
          </cell>
          <cell r="BJ58">
            <v>0</v>
          </cell>
        </row>
        <row r="59">
          <cell r="AW59">
            <v>11</v>
          </cell>
          <cell r="AX59">
            <v>7205</v>
          </cell>
          <cell r="AY59" t="str">
            <v>西尾  早織</v>
          </cell>
          <cell r="AZ59">
            <v>1</v>
          </cell>
          <cell r="BA59" t="str">
            <v>蟹谷</v>
          </cell>
          <cell r="BB59">
            <v>11</v>
          </cell>
          <cell r="BC59">
            <v>372</v>
          </cell>
          <cell r="BD59">
            <v>2.4</v>
          </cell>
          <cell r="BE59" t="str">
            <v>３ｍ７２</v>
          </cell>
          <cell r="BF59" t="str">
            <v>(+2.4)</v>
          </cell>
          <cell r="BG59" t="str">
            <v/>
          </cell>
          <cell r="BH59" t="str">
            <v/>
          </cell>
          <cell r="BI59">
            <v>22</v>
          </cell>
          <cell r="BJ59">
            <v>0</v>
          </cell>
        </row>
        <row r="60">
          <cell r="AW60">
            <v>9</v>
          </cell>
          <cell r="AX60">
            <v>6820</v>
          </cell>
          <cell r="AY60" t="str">
            <v>亀水　麻衣</v>
          </cell>
          <cell r="AZ60">
            <v>1</v>
          </cell>
          <cell r="BA60" t="str">
            <v>石動</v>
          </cell>
          <cell r="BB60">
            <v>9</v>
          </cell>
          <cell r="BC60">
            <v>376</v>
          </cell>
          <cell r="BD60">
            <v>2.3</v>
          </cell>
          <cell r="BE60" t="str">
            <v>３ｍ７６</v>
          </cell>
          <cell r="BF60" t="str">
            <v>(+2.3)</v>
          </cell>
          <cell r="BG60" t="str">
            <v/>
          </cell>
          <cell r="BH60" t="str">
            <v/>
          </cell>
          <cell r="BI60">
            <v>23</v>
          </cell>
          <cell r="BJ60">
            <v>0</v>
          </cell>
        </row>
        <row r="61">
          <cell r="AW61">
            <v>14</v>
          </cell>
          <cell r="AX61">
            <v>7717</v>
          </cell>
          <cell r="AY61" t="str">
            <v>藤井　柚朱</v>
          </cell>
          <cell r="AZ61">
            <v>1</v>
          </cell>
          <cell r="BA61" t="str">
            <v>庄西</v>
          </cell>
          <cell r="BB61">
            <v>14</v>
          </cell>
          <cell r="BC61">
            <v>362</v>
          </cell>
          <cell r="BD61">
            <v>1.5</v>
          </cell>
          <cell r="BE61" t="str">
            <v>３ｍ６２</v>
          </cell>
          <cell r="BF61" t="str">
            <v>(+1.5)</v>
          </cell>
          <cell r="BG61" t="str">
            <v/>
          </cell>
          <cell r="BH61">
            <v>0</v>
          </cell>
          <cell r="BI61">
            <v>24</v>
          </cell>
          <cell r="BJ61">
            <v>0</v>
          </cell>
        </row>
        <row r="62">
          <cell r="AW62">
            <v>22</v>
          </cell>
          <cell r="AX62">
            <v>8306</v>
          </cell>
          <cell r="AY62" t="str">
            <v>山口　なつみ</v>
          </cell>
          <cell r="AZ62">
            <v>1</v>
          </cell>
          <cell r="BA62" t="str">
            <v>平</v>
          </cell>
          <cell r="BB62">
            <v>22</v>
          </cell>
          <cell r="BC62">
            <v>333</v>
          </cell>
          <cell r="BD62">
            <v>2.3</v>
          </cell>
          <cell r="BE62" t="str">
            <v>３ｍ３３</v>
          </cell>
          <cell r="BF62" t="str">
            <v>(+2.3)</v>
          </cell>
          <cell r="BG62" t="str">
            <v/>
          </cell>
          <cell r="BH62" t="str">
            <v/>
          </cell>
          <cell r="BI62">
            <v>25</v>
          </cell>
          <cell r="BJ62">
            <v>0</v>
          </cell>
        </row>
        <row r="63">
          <cell r="AW63">
            <v>17</v>
          </cell>
          <cell r="AX63">
            <v>7613</v>
          </cell>
          <cell r="AY63" t="str">
            <v>大西　真奈</v>
          </cell>
          <cell r="AZ63">
            <v>1</v>
          </cell>
          <cell r="BA63" t="str">
            <v>出町</v>
          </cell>
          <cell r="BB63">
            <v>17</v>
          </cell>
          <cell r="BC63">
            <v>355</v>
          </cell>
          <cell r="BD63">
            <v>0.9</v>
          </cell>
          <cell r="BE63" t="str">
            <v>３ｍ５５</v>
          </cell>
          <cell r="BF63" t="str">
            <v>(+0.9)</v>
          </cell>
          <cell r="BG63" t="str">
            <v/>
          </cell>
          <cell r="BH63">
            <v>0</v>
          </cell>
          <cell r="BI63">
            <v>26</v>
          </cell>
          <cell r="BJ63">
            <v>0</v>
          </cell>
        </row>
        <row r="64">
          <cell r="AW64">
            <v>21</v>
          </cell>
          <cell r="AX64">
            <v>7904</v>
          </cell>
          <cell r="AY64" t="str">
            <v>高島　涼花</v>
          </cell>
          <cell r="AZ64">
            <v>1</v>
          </cell>
          <cell r="BA64" t="str">
            <v>井波</v>
          </cell>
          <cell r="BB64">
            <v>21</v>
          </cell>
          <cell r="BC64">
            <v>340</v>
          </cell>
          <cell r="BD64">
            <v>1.3</v>
          </cell>
          <cell r="BE64" t="str">
            <v>３ｍ４０</v>
          </cell>
          <cell r="BF64" t="str">
            <v>(+1.3)</v>
          </cell>
          <cell r="BG64" t="str">
            <v/>
          </cell>
          <cell r="BH64">
            <v>0</v>
          </cell>
          <cell r="BI64">
            <v>27</v>
          </cell>
          <cell r="BJ64">
            <v>0</v>
          </cell>
        </row>
        <row r="65">
          <cell r="AW65">
            <v>0</v>
          </cell>
          <cell r="AY65" t="str">
            <v/>
          </cell>
          <cell r="AZ65" t="str">
            <v/>
          </cell>
          <cell r="BA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 t="e">
            <v>#N/A</v>
          </cell>
        </row>
        <row r="66">
          <cell r="AW66">
            <v>0</v>
          </cell>
          <cell r="AY66" t="str">
            <v/>
          </cell>
          <cell r="AZ66" t="str">
            <v/>
          </cell>
          <cell r="BA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 t="e">
            <v>#N/A</v>
          </cell>
        </row>
        <row r="67">
          <cell r="AW67">
            <v>0</v>
          </cell>
          <cell r="AY67" t="str">
            <v/>
          </cell>
          <cell r="AZ67" t="str">
            <v/>
          </cell>
          <cell r="BA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 t="e">
            <v>#N/A</v>
          </cell>
        </row>
        <row r="68">
          <cell r="AW68">
            <v>0</v>
          </cell>
          <cell r="AY68" t="str">
            <v/>
          </cell>
          <cell r="AZ68" t="str">
            <v/>
          </cell>
          <cell r="BA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 t="e">
            <v>#N/A</v>
          </cell>
        </row>
        <row r="69">
          <cell r="AW69">
            <v>0</v>
          </cell>
          <cell r="AY69" t="str">
            <v/>
          </cell>
          <cell r="AZ69" t="str">
            <v/>
          </cell>
          <cell r="BA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 t="e">
            <v>#N/A</v>
          </cell>
        </row>
        <row r="74">
          <cell r="D74">
            <v>7</v>
          </cell>
          <cell r="E74">
            <v>7465</v>
          </cell>
          <cell r="F74" t="str">
            <v>山田　このみ</v>
          </cell>
          <cell r="G74">
            <v>3</v>
          </cell>
          <cell r="H74" t="str">
            <v>吉江</v>
          </cell>
          <cell r="I74">
            <v>7</v>
          </cell>
          <cell r="J74">
            <v>51640</v>
          </cell>
          <cell r="L74" t="str">
            <v>５′１６″４０</v>
          </cell>
          <cell r="N74" t="str">
            <v/>
          </cell>
          <cell r="O74">
            <v>0</v>
          </cell>
          <cell r="Q74">
            <v>1</v>
          </cell>
          <cell r="R74">
            <v>0</v>
          </cell>
          <cell r="AW74">
            <v>24</v>
          </cell>
          <cell r="AX74">
            <v>8102</v>
          </cell>
          <cell r="AY74" t="str">
            <v>木田　泉</v>
          </cell>
          <cell r="AZ74">
            <v>1</v>
          </cell>
          <cell r="BA74" t="str">
            <v>利賀</v>
          </cell>
          <cell r="BB74">
            <v>24</v>
          </cell>
          <cell r="BC74">
            <v>326</v>
          </cell>
          <cell r="BD74">
            <v>0.8</v>
          </cell>
          <cell r="BE74" t="str">
            <v>３ｍ２６</v>
          </cell>
          <cell r="BF74" t="str">
            <v>(+0.8)</v>
          </cell>
          <cell r="BG74" t="str">
            <v/>
          </cell>
          <cell r="BH74">
            <v>0</v>
          </cell>
          <cell r="BI74">
            <v>1</v>
          </cell>
          <cell r="BJ74">
            <v>0</v>
          </cell>
        </row>
        <row r="75">
          <cell r="D75">
            <v>28</v>
          </cell>
          <cell r="E75">
            <v>7214</v>
          </cell>
          <cell r="F75" t="str">
            <v>穴倉　愛美</v>
          </cell>
          <cell r="G75">
            <v>3</v>
          </cell>
          <cell r="H75" t="str">
            <v>蟹谷</v>
          </cell>
          <cell r="I75">
            <v>28</v>
          </cell>
          <cell r="J75" t="str">
            <v>a</v>
          </cell>
          <cell r="L75" t="str">
            <v>棄権</v>
          </cell>
          <cell r="N75" t="str">
            <v/>
          </cell>
          <cell r="O75">
            <v>0</v>
          </cell>
          <cell r="Q75">
            <v>2</v>
          </cell>
          <cell r="R75">
            <v>0</v>
          </cell>
          <cell r="AW75">
            <v>22</v>
          </cell>
          <cell r="AX75">
            <v>7425</v>
          </cell>
          <cell r="AY75" t="str">
            <v>山村　希美</v>
          </cell>
          <cell r="AZ75">
            <v>1</v>
          </cell>
          <cell r="BA75" t="str">
            <v>吉江</v>
          </cell>
          <cell r="BB75">
            <v>22</v>
          </cell>
          <cell r="BC75">
            <v>340</v>
          </cell>
          <cell r="BD75">
            <v>0.5</v>
          </cell>
          <cell r="BE75" t="str">
            <v>３ｍ４０</v>
          </cell>
          <cell r="BF75" t="str">
            <v>(+0.5)</v>
          </cell>
          <cell r="BG75" t="str">
            <v/>
          </cell>
          <cell r="BH75">
            <v>0</v>
          </cell>
          <cell r="BI75">
            <v>2</v>
          </cell>
          <cell r="BJ75">
            <v>0</v>
          </cell>
        </row>
        <row r="76">
          <cell r="D76">
            <v>19</v>
          </cell>
          <cell r="E76">
            <v>7930</v>
          </cell>
          <cell r="F76" t="str">
            <v>荒井　佑茉</v>
          </cell>
          <cell r="G76">
            <v>3</v>
          </cell>
          <cell r="H76" t="str">
            <v>井波</v>
          </cell>
          <cell r="I76">
            <v>19</v>
          </cell>
          <cell r="J76">
            <v>55177</v>
          </cell>
          <cell r="L76" t="str">
            <v>５′５１″７７</v>
          </cell>
          <cell r="N76" t="str">
            <v/>
          </cell>
          <cell r="O76">
            <v>0</v>
          </cell>
          <cell r="Q76">
            <v>3</v>
          </cell>
          <cell r="R76">
            <v>0</v>
          </cell>
          <cell r="AW76">
            <v>27</v>
          </cell>
          <cell r="AX76">
            <v>8315</v>
          </cell>
          <cell r="AY76" t="str">
            <v>今井　亜美</v>
          </cell>
          <cell r="AZ76">
            <v>3</v>
          </cell>
          <cell r="BA76" t="str">
            <v>平</v>
          </cell>
          <cell r="BB76">
            <v>27</v>
          </cell>
          <cell r="BC76">
            <v>320</v>
          </cell>
          <cell r="BD76">
            <v>0.1</v>
          </cell>
          <cell r="BE76" t="str">
            <v>３ｍ２０</v>
          </cell>
          <cell r="BF76" t="str">
            <v>(+0.1)</v>
          </cell>
          <cell r="BG76" t="str">
            <v/>
          </cell>
          <cell r="BH76">
            <v>0</v>
          </cell>
          <cell r="BI76">
            <v>3</v>
          </cell>
          <cell r="BJ76">
            <v>0</v>
          </cell>
        </row>
        <row r="77">
          <cell r="D77">
            <v>11</v>
          </cell>
          <cell r="E77">
            <v>8308</v>
          </cell>
          <cell r="F77" t="str">
            <v>岩瀨　佳乃</v>
          </cell>
          <cell r="G77">
            <v>2</v>
          </cell>
          <cell r="H77" t="str">
            <v>平</v>
          </cell>
          <cell r="I77">
            <v>11</v>
          </cell>
          <cell r="J77">
            <v>53101</v>
          </cell>
          <cell r="L77" t="str">
            <v>５′３１″０１</v>
          </cell>
          <cell r="N77" t="str">
            <v/>
          </cell>
          <cell r="O77">
            <v>0</v>
          </cell>
          <cell r="Q77">
            <v>4</v>
          </cell>
          <cell r="R77">
            <v>0</v>
          </cell>
          <cell r="AW77">
            <v>8</v>
          </cell>
          <cell r="AX77">
            <v>7707</v>
          </cell>
          <cell r="AY77" t="str">
            <v>坂本　葵</v>
          </cell>
          <cell r="AZ77">
            <v>2</v>
          </cell>
          <cell r="BA77" t="str">
            <v>庄西</v>
          </cell>
          <cell r="BB77">
            <v>8</v>
          </cell>
          <cell r="BC77">
            <v>399</v>
          </cell>
          <cell r="BD77">
            <v>0.1</v>
          </cell>
          <cell r="BE77" t="str">
            <v>３ｍ９９</v>
          </cell>
          <cell r="BF77" t="str">
            <v>(+0.1)</v>
          </cell>
          <cell r="BG77" t="str">
            <v/>
          </cell>
          <cell r="BH77">
            <v>0</v>
          </cell>
          <cell r="BI77">
            <v>4</v>
          </cell>
          <cell r="BJ77">
            <v>0</v>
          </cell>
        </row>
        <row r="78">
          <cell r="D78">
            <v>18</v>
          </cell>
          <cell r="E78">
            <v>8603</v>
          </cell>
          <cell r="F78" t="str">
            <v>伊東　彩音</v>
          </cell>
          <cell r="G78">
            <v>2</v>
          </cell>
          <cell r="H78" t="str">
            <v>井口</v>
          </cell>
          <cell r="I78">
            <v>18</v>
          </cell>
          <cell r="J78">
            <v>55094</v>
          </cell>
          <cell r="L78" t="str">
            <v>５′５０″９４</v>
          </cell>
          <cell r="N78" t="str">
            <v/>
          </cell>
          <cell r="O78">
            <v>0</v>
          </cell>
          <cell r="Q78">
            <v>5</v>
          </cell>
          <cell r="R78">
            <v>0</v>
          </cell>
          <cell r="AW78">
            <v>11</v>
          </cell>
          <cell r="AX78">
            <v>8507</v>
          </cell>
          <cell r="AY78" t="str">
            <v>齊藤　貴子</v>
          </cell>
          <cell r="AZ78">
            <v>3</v>
          </cell>
          <cell r="BA78" t="str">
            <v>福野</v>
          </cell>
          <cell r="BB78">
            <v>11</v>
          </cell>
          <cell r="BC78">
            <v>390</v>
          </cell>
          <cell r="BD78">
            <v>0.5</v>
          </cell>
          <cell r="BE78" t="str">
            <v>３ｍ９０</v>
          </cell>
          <cell r="BF78" t="str">
            <v>(+0.5)</v>
          </cell>
          <cell r="BG78" t="str">
            <v/>
          </cell>
          <cell r="BH78">
            <v>0</v>
          </cell>
          <cell r="BI78">
            <v>5</v>
          </cell>
          <cell r="BJ78">
            <v>0</v>
          </cell>
        </row>
        <row r="79">
          <cell r="D79">
            <v>1</v>
          </cell>
          <cell r="E79">
            <v>7610</v>
          </cell>
          <cell r="F79" t="str">
            <v>坂下　良奈</v>
          </cell>
          <cell r="G79">
            <v>2</v>
          </cell>
          <cell r="H79" t="str">
            <v>出町</v>
          </cell>
          <cell r="I79">
            <v>1</v>
          </cell>
          <cell r="J79">
            <v>50202</v>
          </cell>
          <cell r="L79" t="str">
            <v>５′０２″０２</v>
          </cell>
          <cell r="N79" t="str">
            <v/>
          </cell>
          <cell r="O79">
            <v>0</v>
          </cell>
          <cell r="Q79">
            <v>6</v>
          </cell>
          <cell r="R79">
            <v>0</v>
          </cell>
          <cell r="AW79">
            <v>3</v>
          </cell>
          <cell r="AX79">
            <v>7322</v>
          </cell>
          <cell r="AY79" t="str">
            <v>中居　麻由子</v>
          </cell>
          <cell r="AZ79">
            <v>3</v>
          </cell>
          <cell r="BA79" t="str">
            <v>福光</v>
          </cell>
          <cell r="BB79">
            <v>3</v>
          </cell>
          <cell r="BC79">
            <v>463</v>
          </cell>
          <cell r="BD79">
            <v>0.5</v>
          </cell>
          <cell r="BE79" t="str">
            <v>４ｍ６３</v>
          </cell>
          <cell r="BF79" t="str">
            <v>(+0.5)</v>
          </cell>
          <cell r="BG79" t="str">
            <v/>
          </cell>
          <cell r="BH79">
            <v>0</v>
          </cell>
          <cell r="BI79">
            <v>6</v>
          </cell>
          <cell r="BJ79">
            <v>0</v>
          </cell>
        </row>
        <row r="80">
          <cell r="D80">
            <v>3</v>
          </cell>
          <cell r="E80">
            <v>8205</v>
          </cell>
          <cell r="F80" t="str">
            <v>林　　明日香</v>
          </cell>
          <cell r="G80">
            <v>3</v>
          </cell>
          <cell r="H80" t="str">
            <v>城端</v>
          </cell>
          <cell r="I80">
            <v>3</v>
          </cell>
          <cell r="J80">
            <v>50422</v>
          </cell>
          <cell r="L80" t="str">
            <v>５′０４″２２</v>
          </cell>
          <cell r="N80" t="str">
            <v/>
          </cell>
          <cell r="O80">
            <v>0</v>
          </cell>
          <cell r="Q80">
            <v>7</v>
          </cell>
          <cell r="R80">
            <v>0</v>
          </cell>
          <cell r="AW80">
            <v>9</v>
          </cell>
          <cell r="AX80">
            <v>8215</v>
          </cell>
          <cell r="AY80" t="str">
            <v>河合　晏也子</v>
          </cell>
          <cell r="AZ80">
            <v>2</v>
          </cell>
          <cell r="BA80" t="str">
            <v>城端</v>
          </cell>
          <cell r="BB80">
            <v>9</v>
          </cell>
          <cell r="BC80">
            <v>398</v>
          </cell>
          <cell r="BD80">
            <v>0.4</v>
          </cell>
          <cell r="BE80" t="str">
            <v>３ｍ９８</v>
          </cell>
          <cell r="BF80" t="str">
            <v>(+0.4)</v>
          </cell>
          <cell r="BG80" t="str">
            <v/>
          </cell>
          <cell r="BH80">
            <v>0</v>
          </cell>
          <cell r="BI80">
            <v>7</v>
          </cell>
          <cell r="BJ80">
            <v>0</v>
          </cell>
        </row>
        <row r="81">
          <cell r="D81">
            <v>16</v>
          </cell>
          <cell r="E81">
            <v>7317</v>
          </cell>
          <cell r="F81" t="str">
            <v>澤田　桃佳</v>
          </cell>
          <cell r="G81">
            <v>3</v>
          </cell>
          <cell r="H81" t="str">
            <v>福光</v>
          </cell>
          <cell r="I81">
            <v>16</v>
          </cell>
          <cell r="J81">
            <v>53804</v>
          </cell>
          <cell r="L81" t="str">
            <v>５′３８″０４</v>
          </cell>
          <cell r="N81" t="str">
            <v/>
          </cell>
          <cell r="O81">
            <v>0</v>
          </cell>
          <cell r="Q81">
            <v>8</v>
          </cell>
          <cell r="R81">
            <v>0</v>
          </cell>
          <cell r="AW81">
            <v>12</v>
          </cell>
          <cell r="AX81">
            <v>7619</v>
          </cell>
          <cell r="AY81" t="str">
            <v>滝井　桃音</v>
          </cell>
          <cell r="AZ81">
            <v>1</v>
          </cell>
          <cell r="BA81" t="str">
            <v>出町</v>
          </cell>
          <cell r="BB81">
            <v>12</v>
          </cell>
          <cell r="BC81">
            <v>379</v>
          </cell>
          <cell r="BD81">
            <v>-0.6</v>
          </cell>
          <cell r="BE81" t="str">
            <v>３ｍ７９</v>
          </cell>
          <cell r="BF81" t="str">
            <v>(-0.6)</v>
          </cell>
          <cell r="BG81" t="str">
            <v/>
          </cell>
          <cell r="BH81">
            <v>0</v>
          </cell>
          <cell r="BI81">
            <v>8</v>
          </cell>
          <cell r="BJ81">
            <v>0</v>
          </cell>
        </row>
        <row r="82">
          <cell r="D82">
            <v>26</v>
          </cell>
          <cell r="E82">
            <v>7011</v>
          </cell>
          <cell r="F82" t="str">
            <v>堀内　涼加</v>
          </cell>
          <cell r="G82">
            <v>2</v>
          </cell>
          <cell r="H82" t="str">
            <v>大谷</v>
          </cell>
          <cell r="I82">
            <v>26</v>
          </cell>
          <cell r="J82" t="str">
            <v>b</v>
          </cell>
          <cell r="L82" t="str">
            <v>途中棄権</v>
          </cell>
          <cell r="M82" t="str">
            <v/>
          </cell>
          <cell r="N82" t="str">
            <v/>
          </cell>
          <cell r="O82">
            <v>0</v>
          </cell>
          <cell r="Q82">
            <v>9</v>
          </cell>
          <cell r="R82">
            <v>0</v>
          </cell>
          <cell r="AW82">
            <v>13</v>
          </cell>
          <cell r="AX82">
            <v>8011</v>
          </cell>
          <cell r="AY82" t="str">
            <v>新井　菜月</v>
          </cell>
          <cell r="AZ82">
            <v>3</v>
          </cell>
          <cell r="BA82" t="str">
            <v>庄川</v>
          </cell>
          <cell r="BB82">
            <v>13</v>
          </cell>
          <cell r="BC82">
            <v>373</v>
          </cell>
          <cell r="BD82">
            <v>0.8</v>
          </cell>
          <cell r="BE82" t="str">
            <v>３ｍ７３</v>
          </cell>
          <cell r="BF82" t="str">
            <v>(+0.8)</v>
          </cell>
          <cell r="BG82" t="str">
            <v/>
          </cell>
          <cell r="BH82">
            <v>0</v>
          </cell>
          <cell r="BI82">
            <v>9</v>
          </cell>
          <cell r="BJ82">
            <v>0</v>
          </cell>
        </row>
        <row r="83">
          <cell r="D83">
            <v>2</v>
          </cell>
          <cell r="E83">
            <v>8208</v>
          </cell>
          <cell r="F83" t="str">
            <v>浅地　季佳</v>
          </cell>
          <cell r="G83">
            <v>3</v>
          </cell>
          <cell r="H83" t="str">
            <v>城端</v>
          </cell>
          <cell r="I83">
            <v>2</v>
          </cell>
          <cell r="J83">
            <v>50279</v>
          </cell>
          <cell r="L83" t="str">
            <v>５′０２″７９</v>
          </cell>
          <cell r="N83" t="str">
            <v/>
          </cell>
          <cell r="O83">
            <v>0</v>
          </cell>
          <cell r="Q83">
            <v>10</v>
          </cell>
          <cell r="R83">
            <v>0</v>
          </cell>
          <cell r="AW83">
            <v>26</v>
          </cell>
          <cell r="AX83">
            <v>8601</v>
          </cell>
          <cell r="AY83" t="str">
            <v>今井　湖雪</v>
          </cell>
          <cell r="AZ83">
            <v>3</v>
          </cell>
          <cell r="BA83" t="str">
            <v>井口</v>
          </cell>
          <cell r="BB83">
            <v>26</v>
          </cell>
          <cell r="BC83">
            <v>321</v>
          </cell>
          <cell r="BD83">
            <v>0.1</v>
          </cell>
          <cell r="BE83" t="str">
            <v>３ｍ２１</v>
          </cell>
          <cell r="BF83" t="str">
            <v>(+0.1)</v>
          </cell>
          <cell r="BG83" t="str">
            <v/>
          </cell>
          <cell r="BH83">
            <v>0</v>
          </cell>
          <cell r="BI83">
            <v>10</v>
          </cell>
          <cell r="BJ83">
            <v>0</v>
          </cell>
        </row>
        <row r="84">
          <cell r="D84">
            <v>23</v>
          </cell>
          <cell r="E84">
            <v>7108</v>
          </cell>
          <cell r="F84" t="str">
            <v>宮崎　利帆</v>
          </cell>
          <cell r="G84">
            <v>2</v>
          </cell>
          <cell r="H84" t="str">
            <v>津沢</v>
          </cell>
          <cell r="I84">
            <v>23</v>
          </cell>
          <cell r="J84">
            <v>55949</v>
          </cell>
          <cell r="L84" t="str">
            <v>５′５９″４９</v>
          </cell>
          <cell r="N84" t="str">
            <v/>
          </cell>
          <cell r="O84">
            <v>0</v>
          </cell>
          <cell r="Q84">
            <v>11</v>
          </cell>
          <cell r="R84">
            <v>0</v>
          </cell>
          <cell r="AW84">
            <v>29</v>
          </cell>
          <cell r="AX84">
            <v>7217</v>
          </cell>
          <cell r="AY84" t="str">
            <v>野沢　環</v>
          </cell>
          <cell r="AZ84">
            <v>3</v>
          </cell>
          <cell r="BA84" t="str">
            <v>蟹谷</v>
          </cell>
          <cell r="BB84">
            <v>29</v>
          </cell>
          <cell r="BC84">
            <v>312</v>
          </cell>
          <cell r="BD84">
            <v>-0.5</v>
          </cell>
          <cell r="BE84" t="str">
            <v>３ｍ１２</v>
          </cell>
          <cell r="BF84" t="str">
            <v>(-0.5)</v>
          </cell>
          <cell r="BG84" t="str">
            <v/>
          </cell>
          <cell r="BH84">
            <v>0</v>
          </cell>
          <cell r="BI84">
            <v>11</v>
          </cell>
          <cell r="BJ84">
            <v>0</v>
          </cell>
        </row>
        <row r="85">
          <cell r="D85">
            <v>25</v>
          </cell>
          <cell r="E85">
            <v>7827</v>
          </cell>
          <cell r="F85" t="str">
            <v>齊藤　汐帆</v>
          </cell>
          <cell r="G85">
            <v>1</v>
          </cell>
          <cell r="H85" t="str">
            <v>般若</v>
          </cell>
          <cell r="I85">
            <v>25</v>
          </cell>
          <cell r="J85">
            <v>61670</v>
          </cell>
          <cell r="L85" t="str">
            <v>６′１６″７０</v>
          </cell>
          <cell r="N85" t="str">
            <v/>
          </cell>
          <cell r="O85">
            <v>0</v>
          </cell>
          <cell r="Q85">
            <v>12</v>
          </cell>
          <cell r="R85">
            <v>0</v>
          </cell>
          <cell r="AW85">
            <v>19</v>
          </cell>
          <cell r="AX85">
            <v>6833</v>
          </cell>
          <cell r="AY85" t="str">
            <v>上田　実佳</v>
          </cell>
          <cell r="AZ85">
            <v>3</v>
          </cell>
          <cell r="BA85" t="str">
            <v>石動</v>
          </cell>
          <cell r="BB85">
            <v>19</v>
          </cell>
          <cell r="BC85">
            <v>349</v>
          </cell>
          <cell r="BD85">
            <v>-0.4</v>
          </cell>
          <cell r="BE85" t="str">
            <v>３ｍ４９</v>
          </cell>
          <cell r="BF85" t="str">
            <v>(-0.4)</v>
          </cell>
          <cell r="BG85" t="str">
            <v/>
          </cell>
          <cell r="BH85">
            <v>0</v>
          </cell>
          <cell r="BI85">
            <v>12</v>
          </cell>
          <cell r="BJ85">
            <v>0</v>
          </cell>
        </row>
        <row r="86">
          <cell r="D86">
            <v>12</v>
          </cell>
          <cell r="E86">
            <v>8017</v>
          </cell>
          <cell r="F86" t="str">
            <v>京部　早葉子</v>
          </cell>
          <cell r="G86">
            <v>3</v>
          </cell>
          <cell r="H86" t="str">
            <v>庄川</v>
          </cell>
          <cell r="I86">
            <v>12</v>
          </cell>
          <cell r="J86">
            <v>53153</v>
          </cell>
          <cell r="L86" t="str">
            <v>５′３１″５３</v>
          </cell>
          <cell r="N86" t="str">
            <v/>
          </cell>
          <cell r="O86">
            <v>0</v>
          </cell>
          <cell r="Q86">
            <v>13</v>
          </cell>
          <cell r="R86">
            <v>0</v>
          </cell>
          <cell r="AW86">
            <v>4</v>
          </cell>
          <cell r="AX86">
            <v>7819</v>
          </cell>
          <cell r="AY86" t="str">
            <v>今川　未結</v>
          </cell>
          <cell r="AZ86">
            <v>2</v>
          </cell>
          <cell r="BA86" t="str">
            <v>般若</v>
          </cell>
          <cell r="BB86">
            <v>4</v>
          </cell>
          <cell r="BC86">
            <v>448</v>
          </cell>
          <cell r="BD86">
            <v>0.2</v>
          </cell>
          <cell r="BE86" t="str">
            <v>４ｍ４８</v>
          </cell>
          <cell r="BF86" t="str">
            <v>(+0.2)</v>
          </cell>
          <cell r="BG86" t="str">
            <v/>
          </cell>
          <cell r="BH86">
            <v>0</v>
          </cell>
          <cell r="BI86">
            <v>13</v>
          </cell>
          <cell r="BJ86">
            <v>0</v>
          </cell>
        </row>
        <row r="87">
          <cell r="D87">
            <v>21</v>
          </cell>
          <cell r="E87">
            <v>8509</v>
          </cell>
          <cell r="F87" t="str">
            <v>百島　涼香</v>
          </cell>
          <cell r="G87">
            <v>2</v>
          </cell>
          <cell r="H87" t="str">
            <v>福野</v>
          </cell>
          <cell r="I87">
            <v>21</v>
          </cell>
          <cell r="J87">
            <v>55346</v>
          </cell>
          <cell r="L87" t="str">
            <v>５′５３″４６</v>
          </cell>
          <cell r="N87" t="str">
            <v/>
          </cell>
          <cell r="O87">
            <v>0</v>
          </cell>
          <cell r="Q87">
            <v>14</v>
          </cell>
          <cell r="R87">
            <v>0</v>
          </cell>
          <cell r="AW87">
            <v>16</v>
          </cell>
          <cell r="AX87">
            <v>7110</v>
          </cell>
          <cell r="AY87" t="str">
            <v>高橋　純奈</v>
          </cell>
          <cell r="AZ87">
            <v>2</v>
          </cell>
          <cell r="BA87" t="str">
            <v>津沢</v>
          </cell>
          <cell r="BB87">
            <v>16</v>
          </cell>
          <cell r="BC87">
            <v>352</v>
          </cell>
          <cell r="BD87">
            <v>0.3</v>
          </cell>
          <cell r="BE87" t="str">
            <v>３ｍ５２</v>
          </cell>
          <cell r="BF87" t="str">
            <v>(+0.3)</v>
          </cell>
          <cell r="BG87" t="str">
            <v/>
          </cell>
          <cell r="BH87">
            <v>0</v>
          </cell>
          <cell r="BI87">
            <v>14</v>
          </cell>
          <cell r="BJ87">
            <v>0</v>
          </cell>
        </row>
        <row r="88">
          <cell r="D88">
            <v>8</v>
          </cell>
          <cell r="E88">
            <v>7711</v>
          </cell>
          <cell r="F88" t="str">
            <v>中川　英理</v>
          </cell>
          <cell r="G88">
            <v>2</v>
          </cell>
          <cell r="H88" t="str">
            <v>庄西</v>
          </cell>
          <cell r="I88">
            <v>8</v>
          </cell>
          <cell r="J88">
            <v>51953</v>
          </cell>
          <cell r="L88" t="str">
            <v>５′１９″５３</v>
          </cell>
          <cell r="N88" t="str">
            <v/>
          </cell>
          <cell r="O88">
            <v>0</v>
          </cell>
          <cell r="Q88">
            <v>15</v>
          </cell>
          <cell r="R88">
            <v>0</v>
          </cell>
          <cell r="AW88">
            <v>7</v>
          </cell>
          <cell r="AX88">
            <v>7907</v>
          </cell>
          <cell r="AY88" t="str">
            <v>齋藤　里菜</v>
          </cell>
          <cell r="AZ88">
            <v>2</v>
          </cell>
          <cell r="BA88" t="str">
            <v>井波</v>
          </cell>
          <cell r="BB88">
            <v>7</v>
          </cell>
          <cell r="BC88">
            <v>402</v>
          </cell>
          <cell r="BD88">
            <v>0.6</v>
          </cell>
          <cell r="BE88" t="str">
            <v>４ｍ０２</v>
          </cell>
          <cell r="BF88" t="str">
            <v>(+0.6)</v>
          </cell>
          <cell r="BG88" t="str">
            <v/>
          </cell>
          <cell r="BH88">
            <v>0</v>
          </cell>
          <cell r="BI88">
            <v>15</v>
          </cell>
          <cell r="BJ88">
            <v>0</v>
          </cell>
        </row>
        <row r="89">
          <cell r="D89">
            <v>29</v>
          </cell>
          <cell r="E89">
            <v>8314</v>
          </cell>
          <cell r="F89" t="str">
            <v>山本　菜々子</v>
          </cell>
          <cell r="G89">
            <v>2</v>
          </cell>
          <cell r="H89" t="str">
            <v>平</v>
          </cell>
          <cell r="I89">
            <v>29</v>
          </cell>
          <cell r="J89" t="str">
            <v>a</v>
          </cell>
          <cell r="L89" t="str">
            <v>棄権</v>
          </cell>
          <cell r="N89" t="str">
            <v/>
          </cell>
          <cell r="O89">
            <v>0</v>
          </cell>
          <cell r="Q89">
            <v>16</v>
          </cell>
          <cell r="R89">
            <v>0</v>
          </cell>
          <cell r="AW89">
            <v>14</v>
          </cell>
          <cell r="AX89">
            <v>7823</v>
          </cell>
          <cell r="AY89" t="str">
            <v>河口　真依</v>
          </cell>
          <cell r="AZ89">
            <v>2</v>
          </cell>
          <cell r="BA89" t="str">
            <v>般若</v>
          </cell>
          <cell r="BB89">
            <v>14</v>
          </cell>
          <cell r="BC89">
            <v>367</v>
          </cell>
          <cell r="BD89">
            <v>0.4</v>
          </cell>
          <cell r="BE89" t="str">
            <v>３ｍ６７</v>
          </cell>
          <cell r="BF89" t="str">
            <v>(+0.4)</v>
          </cell>
          <cell r="BG89" t="str">
            <v/>
          </cell>
          <cell r="BH89">
            <v>0</v>
          </cell>
          <cell r="BI89">
            <v>16</v>
          </cell>
          <cell r="BJ89">
            <v>0</v>
          </cell>
        </row>
        <row r="90">
          <cell r="D90">
            <v>9</v>
          </cell>
          <cell r="E90">
            <v>6835</v>
          </cell>
          <cell r="F90" t="str">
            <v>後藤　真理子</v>
          </cell>
          <cell r="G90">
            <v>3</v>
          </cell>
          <cell r="H90" t="str">
            <v>石動</v>
          </cell>
          <cell r="I90">
            <v>9</v>
          </cell>
          <cell r="J90">
            <v>52564</v>
          </cell>
          <cell r="L90" t="str">
            <v>５′２５″６４</v>
          </cell>
          <cell r="M90" t="str">
            <v/>
          </cell>
          <cell r="N90" t="str">
            <v/>
          </cell>
          <cell r="O90">
            <v>0</v>
          </cell>
          <cell r="Q90">
            <v>17</v>
          </cell>
          <cell r="R90">
            <v>0</v>
          </cell>
          <cell r="AW90">
            <v>28</v>
          </cell>
          <cell r="AX90">
            <v>7910</v>
          </cell>
          <cell r="AY90" t="str">
            <v>吉田　陽</v>
          </cell>
          <cell r="AZ90">
            <v>2</v>
          </cell>
          <cell r="BA90" t="str">
            <v>井波</v>
          </cell>
          <cell r="BB90">
            <v>28</v>
          </cell>
          <cell r="BC90">
            <v>314</v>
          </cell>
          <cell r="BD90">
            <v>0.2</v>
          </cell>
          <cell r="BE90" t="str">
            <v>３ｍ１４</v>
          </cell>
          <cell r="BF90" t="str">
            <v>(+0.2)</v>
          </cell>
          <cell r="BG90" t="str">
            <v/>
          </cell>
          <cell r="BH90">
            <v>0</v>
          </cell>
          <cell r="BI90">
            <v>17</v>
          </cell>
          <cell r="BJ90">
            <v>0</v>
          </cell>
        </row>
        <row r="91">
          <cell r="D91">
            <v>4</v>
          </cell>
          <cell r="E91">
            <v>7329</v>
          </cell>
          <cell r="F91" t="str">
            <v>佐々木みのり</v>
          </cell>
          <cell r="G91">
            <v>2</v>
          </cell>
          <cell r="H91" t="str">
            <v>福光</v>
          </cell>
          <cell r="I91">
            <v>4</v>
          </cell>
          <cell r="J91">
            <v>51308</v>
          </cell>
          <cell r="L91" t="str">
            <v>５′１３″０８</v>
          </cell>
          <cell r="N91" t="str">
            <v/>
          </cell>
          <cell r="O91">
            <v>0</v>
          </cell>
          <cell r="Q91">
            <v>18</v>
          </cell>
          <cell r="R91">
            <v>0</v>
          </cell>
          <cell r="AW91">
            <v>20</v>
          </cell>
          <cell r="AX91">
            <v>8213</v>
          </cell>
          <cell r="AY91" t="str">
            <v>澤田　若菜　</v>
          </cell>
          <cell r="AZ91">
            <v>2</v>
          </cell>
          <cell r="BA91" t="str">
            <v>城端</v>
          </cell>
          <cell r="BB91">
            <v>20</v>
          </cell>
          <cell r="BC91">
            <v>340</v>
          </cell>
          <cell r="BD91">
            <v>0.3</v>
          </cell>
          <cell r="BE91" t="str">
            <v>３ｍ４０</v>
          </cell>
          <cell r="BF91" t="str">
            <v>(+0.3)</v>
          </cell>
          <cell r="BG91" t="str">
            <v/>
          </cell>
          <cell r="BH91">
            <v>0</v>
          </cell>
          <cell r="BI91">
            <v>18</v>
          </cell>
          <cell r="BJ91">
            <v>0</v>
          </cell>
        </row>
        <row r="92">
          <cell r="D92">
            <v>5</v>
          </cell>
          <cell r="E92">
            <v>7607</v>
          </cell>
          <cell r="F92" t="str">
            <v>上口　椋</v>
          </cell>
          <cell r="G92">
            <v>2</v>
          </cell>
          <cell r="H92" t="str">
            <v>出町</v>
          </cell>
          <cell r="I92">
            <v>5</v>
          </cell>
          <cell r="J92">
            <v>51530</v>
          </cell>
          <cell r="L92" t="str">
            <v>５′１５″３０</v>
          </cell>
          <cell r="N92" t="str">
            <v/>
          </cell>
          <cell r="O92">
            <v>0</v>
          </cell>
          <cell r="Q92">
            <v>19</v>
          </cell>
          <cell r="R92">
            <v>0</v>
          </cell>
          <cell r="AW92">
            <v>5</v>
          </cell>
          <cell r="AX92">
            <v>7713</v>
          </cell>
          <cell r="AY92" t="str">
            <v>辻井　茉希</v>
          </cell>
          <cell r="AZ92">
            <v>2</v>
          </cell>
          <cell r="BA92" t="str">
            <v>庄西</v>
          </cell>
          <cell r="BB92">
            <v>5</v>
          </cell>
          <cell r="BC92">
            <v>411</v>
          </cell>
          <cell r="BD92">
            <v>0.2</v>
          </cell>
          <cell r="BE92" t="str">
            <v>４ｍ１１</v>
          </cell>
          <cell r="BF92" t="str">
            <v>(+0.2)</v>
          </cell>
          <cell r="BG92" t="str">
            <v/>
          </cell>
          <cell r="BH92">
            <v>0</v>
          </cell>
          <cell r="BI92">
            <v>19</v>
          </cell>
          <cell r="BJ92">
            <v>0</v>
          </cell>
        </row>
        <row r="93">
          <cell r="D93">
            <v>24</v>
          </cell>
          <cell r="E93">
            <v>7221</v>
          </cell>
          <cell r="F93" t="str">
            <v>吉田　栞奈</v>
          </cell>
          <cell r="G93">
            <v>3</v>
          </cell>
          <cell r="H93" t="str">
            <v>蟹谷</v>
          </cell>
          <cell r="I93">
            <v>24</v>
          </cell>
          <cell r="J93">
            <v>60226</v>
          </cell>
          <cell r="L93" t="str">
            <v>６′０２″２６</v>
          </cell>
          <cell r="N93" t="str">
            <v/>
          </cell>
          <cell r="O93">
            <v>0</v>
          </cell>
          <cell r="Q93">
            <v>20</v>
          </cell>
          <cell r="R93">
            <v>0</v>
          </cell>
          <cell r="AW93">
            <v>21</v>
          </cell>
          <cell r="AX93">
            <v>7609</v>
          </cell>
          <cell r="AY93" t="str">
            <v>小寺　彩加</v>
          </cell>
          <cell r="AZ93">
            <v>2</v>
          </cell>
          <cell r="BA93" t="str">
            <v>出町</v>
          </cell>
          <cell r="BB93">
            <v>21</v>
          </cell>
          <cell r="BC93">
            <v>340</v>
          </cell>
          <cell r="BD93">
            <v>0.2</v>
          </cell>
          <cell r="BE93" t="str">
            <v>３ｍ４０</v>
          </cell>
          <cell r="BF93" t="str">
            <v>(+0.2)</v>
          </cell>
          <cell r="BG93" t="str">
            <v/>
          </cell>
          <cell r="BH93">
            <v>0</v>
          </cell>
          <cell r="BI93">
            <v>20</v>
          </cell>
          <cell r="BJ93">
            <v>0</v>
          </cell>
        </row>
        <row r="94">
          <cell r="D94">
            <v>10</v>
          </cell>
          <cell r="E94">
            <v>7712</v>
          </cell>
          <cell r="F94" t="str">
            <v>中川　沙英</v>
          </cell>
          <cell r="G94">
            <v>2</v>
          </cell>
          <cell r="H94" t="str">
            <v>庄西</v>
          </cell>
          <cell r="I94">
            <v>10</v>
          </cell>
          <cell r="J94">
            <v>52773</v>
          </cell>
          <cell r="L94" t="str">
            <v>５′２７″７３</v>
          </cell>
          <cell r="N94" t="str">
            <v/>
          </cell>
          <cell r="O94">
            <v>0</v>
          </cell>
          <cell r="Q94">
            <v>21</v>
          </cell>
          <cell r="R94">
            <v>0</v>
          </cell>
          <cell r="AW94">
            <v>30</v>
          </cell>
          <cell r="AX94">
            <v>6839</v>
          </cell>
          <cell r="AY94" t="str">
            <v>野師本桃子</v>
          </cell>
          <cell r="AZ94">
            <v>3</v>
          </cell>
          <cell r="BA94" t="str">
            <v>石動</v>
          </cell>
          <cell r="BB94">
            <v>30</v>
          </cell>
          <cell r="BC94" t="str">
            <v>d</v>
          </cell>
          <cell r="BE94" t="str">
            <v>記録なし</v>
          </cell>
          <cell r="BF94" t="str">
            <v/>
          </cell>
          <cell r="BG94" t="str">
            <v/>
          </cell>
          <cell r="BH94">
            <v>0</v>
          </cell>
          <cell r="BI94">
            <v>21</v>
          </cell>
          <cell r="BJ94">
            <v>0</v>
          </cell>
        </row>
        <row r="95">
          <cell r="D95">
            <v>22</v>
          </cell>
          <cell r="E95">
            <v>8602</v>
          </cell>
          <cell r="F95" t="str">
            <v>長岡　澪</v>
          </cell>
          <cell r="G95">
            <v>3</v>
          </cell>
          <cell r="H95" t="str">
            <v>井口</v>
          </cell>
          <cell r="I95">
            <v>22</v>
          </cell>
          <cell r="J95">
            <v>55580</v>
          </cell>
          <cell r="L95" t="str">
            <v>５′５５″８０</v>
          </cell>
          <cell r="N95" t="str">
            <v/>
          </cell>
          <cell r="O95">
            <v>0</v>
          </cell>
          <cell r="Q95">
            <v>22</v>
          </cell>
          <cell r="R95">
            <v>0</v>
          </cell>
          <cell r="AW95">
            <v>10</v>
          </cell>
          <cell r="AX95">
            <v>8007</v>
          </cell>
          <cell r="AY95" t="str">
            <v>高川　妙惠</v>
          </cell>
          <cell r="AZ95">
            <v>2</v>
          </cell>
          <cell r="BA95" t="str">
            <v>庄川</v>
          </cell>
          <cell r="BB95">
            <v>10</v>
          </cell>
          <cell r="BC95">
            <v>395</v>
          </cell>
          <cell r="BD95">
            <v>0.5</v>
          </cell>
          <cell r="BE95" t="str">
            <v>３ｍ９５</v>
          </cell>
          <cell r="BF95" t="str">
            <v>(+0.5)</v>
          </cell>
          <cell r="BG95" t="str">
            <v/>
          </cell>
          <cell r="BH95">
            <v>0</v>
          </cell>
          <cell r="BI95">
            <v>22</v>
          </cell>
          <cell r="BJ95">
            <v>0</v>
          </cell>
        </row>
        <row r="96">
          <cell r="D96">
            <v>27</v>
          </cell>
          <cell r="E96">
            <v>6834</v>
          </cell>
          <cell r="F96" t="str">
            <v>木村　弥優</v>
          </cell>
          <cell r="G96">
            <v>3</v>
          </cell>
          <cell r="H96" t="str">
            <v>石動</v>
          </cell>
          <cell r="I96">
            <v>27</v>
          </cell>
          <cell r="J96" t="str">
            <v>b</v>
          </cell>
          <cell r="L96" t="str">
            <v>途中棄権</v>
          </cell>
          <cell r="N96" t="str">
            <v/>
          </cell>
          <cell r="O96">
            <v>0</v>
          </cell>
          <cell r="Q96">
            <v>23</v>
          </cell>
          <cell r="R96">
            <v>0</v>
          </cell>
          <cell r="AW96">
            <v>18</v>
          </cell>
          <cell r="AX96">
            <v>7424</v>
          </cell>
          <cell r="AY96" t="str">
            <v>栃原　遥菜</v>
          </cell>
          <cell r="AZ96">
            <v>1</v>
          </cell>
          <cell r="BA96" t="str">
            <v>吉江</v>
          </cell>
          <cell r="BB96">
            <v>18</v>
          </cell>
          <cell r="BC96">
            <v>352</v>
          </cell>
          <cell r="BD96">
            <v>0.8</v>
          </cell>
          <cell r="BE96" t="str">
            <v>３ｍ５２</v>
          </cell>
          <cell r="BF96" t="str">
            <v>(+0.8)</v>
          </cell>
          <cell r="BG96" t="str">
            <v/>
          </cell>
          <cell r="BH96">
            <v>0</v>
          </cell>
          <cell r="BI96">
            <v>23</v>
          </cell>
          <cell r="BJ96">
            <v>0</v>
          </cell>
        </row>
        <row r="97">
          <cell r="D97">
            <v>30</v>
          </cell>
          <cell r="E97">
            <v>7109</v>
          </cell>
          <cell r="F97" t="str">
            <v>圓山　美郷</v>
          </cell>
          <cell r="G97">
            <v>2</v>
          </cell>
          <cell r="H97" t="str">
            <v>津沢</v>
          </cell>
          <cell r="I97">
            <v>30</v>
          </cell>
          <cell r="J97" t="str">
            <v>a</v>
          </cell>
          <cell r="L97" t="str">
            <v>棄権</v>
          </cell>
          <cell r="N97" t="str">
            <v/>
          </cell>
          <cell r="O97">
            <v>0</v>
          </cell>
          <cell r="Q97">
            <v>24</v>
          </cell>
          <cell r="R97">
            <v>0</v>
          </cell>
          <cell r="AW97">
            <v>6</v>
          </cell>
          <cell r="AX97">
            <v>7102</v>
          </cell>
          <cell r="AY97" t="str">
            <v>西尾　亜祐美</v>
          </cell>
          <cell r="AZ97">
            <v>3</v>
          </cell>
          <cell r="BA97" t="str">
            <v>津沢</v>
          </cell>
          <cell r="BB97">
            <v>6</v>
          </cell>
          <cell r="BC97">
            <v>411</v>
          </cell>
          <cell r="BD97">
            <v>0.4</v>
          </cell>
          <cell r="BE97" t="str">
            <v>４ｍ１１</v>
          </cell>
          <cell r="BF97" t="str">
            <v>(+0.4)</v>
          </cell>
          <cell r="BG97" t="str">
            <v/>
          </cell>
          <cell r="BH97">
            <v>0</v>
          </cell>
          <cell r="BI97">
            <v>24</v>
          </cell>
          <cell r="BJ97">
            <v>0</v>
          </cell>
        </row>
        <row r="98">
          <cell r="D98">
            <v>14</v>
          </cell>
          <cell r="E98">
            <v>7826</v>
          </cell>
          <cell r="F98" t="str">
            <v>所村　咲来</v>
          </cell>
          <cell r="G98">
            <v>1</v>
          </cell>
          <cell r="H98" t="str">
            <v>般若</v>
          </cell>
          <cell r="I98">
            <v>14</v>
          </cell>
          <cell r="J98">
            <v>53374</v>
          </cell>
          <cell r="L98" t="str">
            <v>５′３３″７４</v>
          </cell>
          <cell r="M98" t="str">
            <v/>
          </cell>
          <cell r="N98" t="str">
            <v/>
          </cell>
          <cell r="O98">
            <v>0</v>
          </cell>
          <cell r="Q98">
            <v>25</v>
          </cell>
          <cell r="R98">
            <v>0</v>
          </cell>
          <cell r="AW98">
            <v>17</v>
          </cell>
          <cell r="AX98">
            <v>8316</v>
          </cell>
          <cell r="AY98" t="str">
            <v>髙桒　和希</v>
          </cell>
          <cell r="AZ98">
            <v>3</v>
          </cell>
          <cell r="BA98" t="str">
            <v>平</v>
          </cell>
          <cell r="BB98">
            <v>17</v>
          </cell>
          <cell r="BC98">
            <v>352</v>
          </cell>
          <cell r="BD98">
            <v>0.4</v>
          </cell>
          <cell r="BE98" t="str">
            <v>３ｍ５２</v>
          </cell>
          <cell r="BF98" t="str">
            <v>(+0.4)</v>
          </cell>
          <cell r="BG98" t="str">
            <v/>
          </cell>
          <cell r="BH98">
            <v>0</v>
          </cell>
          <cell r="BI98">
            <v>25</v>
          </cell>
          <cell r="BJ98">
            <v>0</v>
          </cell>
        </row>
        <row r="99">
          <cell r="D99">
            <v>6</v>
          </cell>
          <cell r="E99">
            <v>8508</v>
          </cell>
          <cell r="F99" t="str">
            <v>髙本　咲由里</v>
          </cell>
          <cell r="G99">
            <v>2</v>
          </cell>
          <cell r="H99" t="str">
            <v>福野</v>
          </cell>
          <cell r="I99">
            <v>6</v>
          </cell>
          <cell r="J99">
            <v>51587</v>
          </cell>
          <cell r="L99" t="str">
            <v>５′１５″８７</v>
          </cell>
          <cell r="N99" t="str">
            <v/>
          </cell>
          <cell r="O99">
            <v>0</v>
          </cell>
          <cell r="Q99">
            <v>26</v>
          </cell>
          <cell r="R99">
            <v>0</v>
          </cell>
          <cell r="AW99">
            <v>25</v>
          </cell>
          <cell r="AX99">
            <v>7221</v>
          </cell>
          <cell r="AY99" t="str">
            <v>吉田　栞奈</v>
          </cell>
          <cell r="AZ99">
            <v>3</v>
          </cell>
          <cell r="BA99" t="str">
            <v>蟹谷</v>
          </cell>
          <cell r="BB99">
            <v>25</v>
          </cell>
          <cell r="BC99">
            <v>323</v>
          </cell>
          <cell r="BD99">
            <v>0.4</v>
          </cell>
          <cell r="BE99" t="str">
            <v>３ｍ２３</v>
          </cell>
          <cell r="BF99" t="str">
            <v>(+0.4)</v>
          </cell>
          <cell r="BG99" t="str">
            <v/>
          </cell>
          <cell r="BH99">
            <v>0</v>
          </cell>
          <cell r="BI99">
            <v>26</v>
          </cell>
          <cell r="BJ99">
            <v>0</v>
          </cell>
        </row>
        <row r="100">
          <cell r="D100">
            <v>13</v>
          </cell>
          <cell r="E100">
            <v>8010</v>
          </cell>
          <cell r="F100" t="str">
            <v>藤永　希捺</v>
          </cell>
          <cell r="G100">
            <v>2</v>
          </cell>
          <cell r="H100" t="str">
            <v>庄川</v>
          </cell>
          <cell r="I100">
            <v>13</v>
          </cell>
          <cell r="J100">
            <v>53197</v>
          </cell>
          <cell r="L100" t="str">
            <v>５′３１″９７</v>
          </cell>
          <cell r="N100" t="str">
            <v/>
          </cell>
          <cell r="O100">
            <v>0</v>
          </cell>
          <cell r="Q100">
            <v>27</v>
          </cell>
          <cell r="R100">
            <v>0</v>
          </cell>
          <cell r="AW100">
            <v>23</v>
          </cell>
          <cell r="AX100">
            <v>8106</v>
          </cell>
          <cell r="AY100" t="str">
            <v>久保　優希</v>
          </cell>
          <cell r="AZ100">
            <v>3</v>
          </cell>
          <cell r="BA100" t="str">
            <v>利賀</v>
          </cell>
          <cell r="BB100">
            <v>23</v>
          </cell>
          <cell r="BC100">
            <v>336</v>
          </cell>
          <cell r="BD100">
            <v>0</v>
          </cell>
          <cell r="BE100" t="str">
            <v>３ｍ３６</v>
          </cell>
          <cell r="BF100" t="str">
            <v>( 0.0)</v>
          </cell>
          <cell r="BG100" t="str">
            <v/>
          </cell>
          <cell r="BH100">
            <v>0</v>
          </cell>
          <cell r="BI100">
            <v>27</v>
          </cell>
          <cell r="BJ100">
            <v>0</v>
          </cell>
        </row>
        <row r="101">
          <cell r="D101">
            <v>15</v>
          </cell>
          <cell r="E101">
            <v>7008</v>
          </cell>
          <cell r="F101" t="str">
            <v>中村　久瑠美</v>
          </cell>
          <cell r="G101">
            <v>3</v>
          </cell>
          <cell r="H101" t="str">
            <v>大谷</v>
          </cell>
          <cell r="I101">
            <v>15</v>
          </cell>
          <cell r="J101">
            <v>53455</v>
          </cell>
          <cell r="L101" t="str">
            <v>５′３４″５５</v>
          </cell>
          <cell r="N101" t="str">
            <v/>
          </cell>
          <cell r="O101">
            <v>0</v>
          </cell>
          <cell r="Q101">
            <v>28</v>
          </cell>
          <cell r="R101">
            <v>0</v>
          </cell>
          <cell r="AW101">
            <v>15</v>
          </cell>
          <cell r="AX101">
            <v>8604</v>
          </cell>
          <cell r="AY101" t="str">
            <v>三田　真凛</v>
          </cell>
          <cell r="AZ101">
            <v>2</v>
          </cell>
          <cell r="BA101" t="str">
            <v>井口</v>
          </cell>
          <cell r="BB101">
            <v>15</v>
          </cell>
          <cell r="BC101">
            <v>353</v>
          </cell>
          <cell r="BD101">
            <v>-0.2</v>
          </cell>
          <cell r="BE101" t="str">
            <v>３ｍ５３</v>
          </cell>
          <cell r="BF101" t="str">
            <v>(-0.2)</v>
          </cell>
          <cell r="BG101" t="str">
            <v/>
          </cell>
          <cell r="BH101">
            <v>0</v>
          </cell>
          <cell r="BI101">
            <v>28</v>
          </cell>
          <cell r="BJ101">
            <v>0</v>
          </cell>
        </row>
        <row r="102">
          <cell r="D102">
            <v>20</v>
          </cell>
          <cell r="E102">
            <v>7913</v>
          </cell>
          <cell r="F102" t="str">
            <v>藤崎　磨美</v>
          </cell>
          <cell r="G102">
            <v>3</v>
          </cell>
          <cell r="H102" t="str">
            <v>井波</v>
          </cell>
          <cell r="I102">
            <v>20</v>
          </cell>
          <cell r="J102">
            <v>55288</v>
          </cell>
          <cell r="L102" t="str">
            <v>５′５２″８８</v>
          </cell>
          <cell r="N102" t="str">
            <v/>
          </cell>
          <cell r="O102">
            <v>0</v>
          </cell>
          <cell r="Q102">
            <v>29</v>
          </cell>
          <cell r="R102">
            <v>0</v>
          </cell>
          <cell r="AW102">
            <v>2</v>
          </cell>
          <cell r="AX102">
            <v>7324</v>
          </cell>
          <cell r="AY102" t="str">
            <v>丹保　りら</v>
          </cell>
          <cell r="AZ102">
            <v>3</v>
          </cell>
          <cell r="BA102" t="str">
            <v>福光</v>
          </cell>
          <cell r="BB102">
            <v>2</v>
          </cell>
          <cell r="BC102">
            <v>477</v>
          </cell>
          <cell r="BD102">
            <v>0.4</v>
          </cell>
          <cell r="BE102" t="str">
            <v>４ｍ７７</v>
          </cell>
          <cell r="BF102" t="str">
            <v>(+0.4)</v>
          </cell>
          <cell r="BG102" t="str">
            <v/>
          </cell>
          <cell r="BH102">
            <v>0</v>
          </cell>
          <cell r="BI102">
            <v>29</v>
          </cell>
          <cell r="BJ102">
            <v>0</v>
          </cell>
        </row>
        <row r="103">
          <cell r="D103">
            <v>17</v>
          </cell>
          <cell r="E103">
            <v>7423</v>
          </cell>
          <cell r="F103" t="str">
            <v>坂井　月花</v>
          </cell>
          <cell r="G103">
            <v>1</v>
          </cell>
          <cell r="H103" t="str">
            <v>吉江</v>
          </cell>
          <cell r="I103">
            <v>17</v>
          </cell>
          <cell r="J103">
            <v>54939</v>
          </cell>
          <cell r="L103" t="str">
            <v>５′４９″３９</v>
          </cell>
          <cell r="N103" t="str">
            <v/>
          </cell>
          <cell r="O103">
            <v>0</v>
          </cell>
          <cell r="Q103">
            <v>30</v>
          </cell>
          <cell r="R103">
            <v>0</v>
          </cell>
          <cell r="AW103">
            <v>1</v>
          </cell>
          <cell r="AX103">
            <v>8501</v>
          </cell>
          <cell r="AY103" t="str">
            <v>氏家　凪咲</v>
          </cell>
          <cell r="AZ103">
            <v>3</v>
          </cell>
          <cell r="BA103" t="str">
            <v>福野</v>
          </cell>
          <cell r="BB103">
            <v>1</v>
          </cell>
          <cell r="BC103">
            <v>537</v>
          </cell>
          <cell r="BD103">
            <v>-0.5</v>
          </cell>
          <cell r="BE103" t="str">
            <v>５ｍ３７</v>
          </cell>
          <cell r="BF103" t="str">
            <v>(-0.5)</v>
          </cell>
          <cell r="BG103" t="str">
            <v>大会ﾀｲ</v>
          </cell>
          <cell r="BH103" t="str">
            <v>大会ﾀｲ</v>
          </cell>
          <cell r="BI103">
            <v>30</v>
          </cell>
          <cell r="BJ103">
            <v>0</v>
          </cell>
        </row>
        <row r="104">
          <cell r="D104">
            <v>0</v>
          </cell>
          <cell r="F104" t="str">
            <v/>
          </cell>
          <cell r="G104" t="str">
            <v/>
          </cell>
          <cell r="H104" t="str">
            <v/>
          </cell>
          <cell r="L104" t="str">
            <v/>
          </cell>
          <cell r="N104" t="str">
            <v/>
          </cell>
          <cell r="O104" t="str">
            <v/>
          </cell>
          <cell r="Q104" t="str">
            <v/>
          </cell>
          <cell r="R104" t="e">
            <v>#N/A</v>
          </cell>
          <cell r="AW104">
            <v>32</v>
          </cell>
          <cell r="AX104">
            <v>6810</v>
          </cell>
          <cell r="AY104" t="str">
            <v>屋敷　咲良(県)</v>
          </cell>
          <cell r="AZ104">
            <v>2</v>
          </cell>
          <cell r="BA104" t="str">
            <v>石動</v>
          </cell>
          <cell r="BB104">
            <v>32</v>
          </cell>
          <cell r="BC104">
            <v>343</v>
          </cell>
          <cell r="BD104">
            <v>0.4</v>
          </cell>
          <cell r="BE104" t="str">
            <v>３ｍ４３</v>
          </cell>
          <cell r="BF104" t="str">
            <v>(+0.4)</v>
          </cell>
          <cell r="BG104" t="str">
            <v/>
          </cell>
          <cell r="BH104">
            <v>0</v>
          </cell>
          <cell r="BI104">
            <v>31</v>
          </cell>
          <cell r="BJ104">
            <v>0</v>
          </cell>
        </row>
        <row r="105">
          <cell r="D105">
            <v>0</v>
          </cell>
          <cell r="F105" t="str">
            <v/>
          </cell>
          <cell r="G105" t="str">
            <v/>
          </cell>
          <cell r="H105" t="str">
            <v/>
          </cell>
          <cell r="L105" t="str">
            <v/>
          </cell>
          <cell r="N105" t="str">
            <v/>
          </cell>
          <cell r="O105" t="str">
            <v/>
          </cell>
          <cell r="Q105" t="str">
            <v/>
          </cell>
          <cell r="R105" t="e">
            <v>#N/A</v>
          </cell>
          <cell r="AW105">
            <v>35</v>
          </cell>
          <cell r="AX105">
            <v>8314</v>
          </cell>
          <cell r="AY105" t="str">
            <v>山本　菜々子(県)</v>
          </cell>
          <cell r="AZ105">
            <v>2</v>
          </cell>
          <cell r="BA105" t="str">
            <v>平</v>
          </cell>
          <cell r="BB105">
            <v>35</v>
          </cell>
          <cell r="BC105" t="str">
            <v>a</v>
          </cell>
          <cell r="BE105" t="str">
            <v>棄権</v>
          </cell>
          <cell r="BF105" t="str">
            <v/>
          </cell>
          <cell r="BG105" t="str">
            <v/>
          </cell>
          <cell r="BH105">
            <v>0</v>
          </cell>
          <cell r="BI105">
            <v>32</v>
          </cell>
          <cell r="BJ105">
            <v>0</v>
          </cell>
        </row>
        <row r="106">
          <cell r="AW106">
            <v>31</v>
          </cell>
          <cell r="AX106">
            <v>7303</v>
          </cell>
          <cell r="AY106" t="str">
            <v>武田　絵里菜(県)</v>
          </cell>
          <cell r="AZ106">
            <v>3</v>
          </cell>
          <cell r="BA106" t="str">
            <v>福光</v>
          </cell>
          <cell r="BB106">
            <v>31</v>
          </cell>
          <cell r="BC106">
            <v>359</v>
          </cell>
          <cell r="BD106">
            <v>0.3</v>
          </cell>
          <cell r="BE106" t="str">
            <v>３ｍ５９</v>
          </cell>
          <cell r="BF106" t="str">
            <v>(+0.3)</v>
          </cell>
          <cell r="BG106" t="str">
            <v/>
          </cell>
        </row>
        <row r="110">
          <cell r="D110">
            <v>6</v>
          </cell>
          <cell r="E110">
            <v>6836</v>
          </cell>
          <cell r="F110" t="str">
            <v>坪野　夏帆</v>
          </cell>
          <cell r="G110">
            <v>3</v>
          </cell>
          <cell r="H110" t="str">
            <v>石動</v>
          </cell>
          <cell r="I110">
            <v>6</v>
          </cell>
          <cell r="J110">
            <v>1744</v>
          </cell>
          <cell r="K110">
            <v>1.6</v>
          </cell>
          <cell r="L110" t="str">
            <v>１７″４４</v>
          </cell>
          <cell r="M110" t="str">
            <v>＋１．６</v>
          </cell>
          <cell r="N110" t="str">
            <v/>
          </cell>
          <cell r="O110">
            <v>0</v>
          </cell>
          <cell r="P110" t="str">
            <v>(+1.6)</v>
          </cell>
          <cell r="Q110">
            <v>1</v>
          </cell>
          <cell r="R110">
            <v>0</v>
          </cell>
        </row>
        <row r="111">
          <cell r="D111">
            <v>8</v>
          </cell>
          <cell r="E111">
            <v>7604</v>
          </cell>
          <cell r="F111" t="str">
            <v>早風　みく</v>
          </cell>
          <cell r="G111">
            <v>3</v>
          </cell>
          <cell r="H111" t="str">
            <v>出町</v>
          </cell>
          <cell r="I111">
            <v>8</v>
          </cell>
          <cell r="J111">
            <v>1783</v>
          </cell>
          <cell r="L111" t="str">
            <v>１７″８３</v>
          </cell>
          <cell r="N111" t="str">
            <v/>
          </cell>
          <cell r="O111">
            <v>0</v>
          </cell>
          <cell r="Q111">
            <v>2</v>
          </cell>
          <cell r="R111">
            <v>0</v>
          </cell>
        </row>
        <row r="112">
          <cell r="D112">
            <v>2</v>
          </cell>
          <cell r="E112">
            <v>7323</v>
          </cell>
          <cell r="F112" t="str">
            <v>森　　成菜</v>
          </cell>
          <cell r="G112">
            <v>3</v>
          </cell>
          <cell r="H112" t="str">
            <v>福光</v>
          </cell>
          <cell r="I112">
            <v>2</v>
          </cell>
          <cell r="J112">
            <v>1670</v>
          </cell>
          <cell r="L112" t="str">
            <v>１６″７０</v>
          </cell>
          <cell r="N112" t="str">
            <v/>
          </cell>
          <cell r="O112">
            <v>0</v>
          </cell>
          <cell r="Q112">
            <v>3</v>
          </cell>
          <cell r="R112">
            <v>0</v>
          </cell>
        </row>
        <row r="113">
          <cell r="D113">
            <v>1</v>
          </cell>
          <cell r="E113">
            <v>7911</v>
          </cell>
          <cell r="F113" t="str">
            <v>山本　真麻</v>
          </cell>
          <cell r="G113">
            <v>3</v>
          </cell>
          <cell r="H113" t="str">
            <v>井波</v>
          </cell>
          <cell r="I113">
            <v>1</v>
          </cell>
          <cell r="J113">
            <v>1596</v>
          </cell>
          <cell r="L113" t="str">
            <v>１５″９６</v>
          </cell>
          <cell r="N113" t="str">
            <v/>
          </cell>
          <cell r="O113">
            <v>0</v>
          </cell>
          <cell r="Q113">
            <v>4</v>
          </cell>
          <cell r="R113">
            <v>0</v>
          </cell>
        </row>
        <row r="114">
          <cell r="D114">
            <v>3</v>
          </cell>
          <cell r="E114">
            <v>6832</v>
          </cell>
          <cell r="F114" t="str">
            <v>新井　綺紗</v>
          </cell>
          <cell r="G114">
            <v>3</v>
          </cell>
          <cell r="H114" t="str">
            <v>石動</v>
          </cell>
          <cell r="I114">
            <v>3</v>
          </cell>
          <cell r="J114">
            <v>1676</v>
          </cell>
          <cell r="L114" t="str">
            <v>１６″７６</v>
          </cell>
          <cell r="N114" t="str">
            <v/>
          </cell>
          <cell r="O114">
            <v>0</v>
          </cell>
          <cell r="Q114">
            <v>5</v>
          </cell>
          <cell r="R114">
            <v>0</v>
          </cell>
          <cell r="AW114">
            <v>21</v>
          </cell>
          <cell r="AX114">
            <v>7719</v>
          </cell>
          <cell r="AY114" t="str">
            <v>芦田　ちぎり</v>
          </cell>
          <cell r="AZ114">
            <v>1</v>
          </cell>
          <cell r="BA114" t="str">
            <v>庄西</v>
          </cell>
          <cell r="BB114">
            <v>21</v>
          </cell>
          <cell r="BC114">
            <v>595</v>
          </cell>
          <cell r="BE114" t="str">
            <v>５ｍ９５</v>
          </cell>
          <cell r="BG114" t="str">
            <v/>
          </cell>
          <cell r="BH114">
            <v>0</v>
          </cell>
          <cell r="BI114">
            <v>1</v>
          </cell>
          <cell r="BJ114">
            <v>0</v>
          </cell>
        </row>
        <row r="115">
          <cell r="D115">
            <v>4</v>
          </cell>
          <cell r="E115">
            <v>7324</v>
          </cell>
          <cell r="F115" t="str">
            <v>丹保　りら</v>
          </cell>
          <cell r="G115">
            <v>3</v>
          </cell>
          <cell r="H115" t="str">
            <v>福光</v>
          </cell>
          <cell r="I115">
            <v>4</v>
          </cell>
          <cell r="J115">
            <v>1692</v>
          </cell>
          <cell r="L115" t="str">
            <v>１６″９２</v>
          </cell>
          <cell r="N115" t="str">
            <v/>
          </cell>
          <cell r="O115">
            <v>0</v>
          </cell>
          <cell r="Q115">
            <v>6</v>
          </cell>
          <cell r="R115">
            <v>0</v>
          </cell>
          <cell r="AW115">
            <v>23</v>
          </cell>
          <cell r="AX115">
            <v>7623</v>
          </cell>
          <cell r="AY115" t="str">
            <v>廣谷　早哉</v>
          </cell>
          <cell r="AZ115">
            <v>1</v>
          </cell>
          <cell r="BA115" t="str">
            <v>出町</v>
          </cell>
          <cell r="BB115">
            <v>23</v>
          </cell>
          <cell r="BC115">
            <v>538</v>
          </cell>
          <cell r="BE115" t="str">
            <v>５ｍ３８</v>
          </cell>
          <cell r="BG115" t="str">
            <v/>
          </cell>
          <cell r="BH115">
            <v>0</v>
          </cell>
          <cell r="BI115">
            <v>2</v>
          </cell>
          <cell r="BJ115">
            <v>0</v>
          </cell>
        </row>
        <row r="116">
          <cell r="D116">
            <v>7</v>
          </cell>
          <cell r="E116">
            <v>8310</v>
          </cell>
          <cell r="F116" t="str">
            <v>中井　柊花</v>
          </cell>
          <cell r="G116">
            <v>2</v>
          </cell>
          <cell r="H116" t="str">
            <v>平</v>
          </cell>
          <cell r="I116">
            <v>7</v>
          </cell>
          <cell r="J116">
            <v>1751</v>
          </cell>
          <cell r="L116" t="str">
            <v>１７″５１</v>
          </cell>
          <cell r="N116" t="str">
            <v/>
          </cell>
          <cell r="O116">
            <v>0</v>
          </cell>
          <cell r="Q116">
            <v>7</v>
          </cell>
          <cell r="R116">
            <v>0</v>
          </cell>
          <cell r="AW116">
            <v>5</v>
          </cell>
          <cell r="AX116">
            <v>6829</v>
          </cell>
          <cell r="AY116" t="str">
            <v>中川　亜美</v>
          </cell>
          <cell r="AZ116">
            <v>3</v>
          </cell>
          <cell r="BA116" t="str">
            <v>石動</v>
          </cell>
          <cell r="BB116">
            <v>5</v>
          </cell>
          <cell r="BC116">
            <v>821</v>
          </cell>
          <cell r="BE116" t="str">
            <v>８ｍ２１</v>
          </cell>
          <cell r="BG116" t="str">
            <v/>
          </cell>
          <cell r="BH116">
            <v>0</v>
          </cell>
          <cell r="BI116">
            <v>3</v>
          </cell>
          <cell r="BJ116">
            <v>0</v>
          </cell>
        </row>
        <row r="117">
          <cell r="D117">
            <v>5</v>
          </cell>
          <cell r="E117">
            <v>7601</v>
          </cell>
          <cell r="F117" t="str">
            <v>田子　りえこ</v>
          </cell>
          <cell r="G117">
            <v>3</v>
          </cell>
          <cell r="H117" t="str">
            <v>出町</v>
          </cell>
          <cell r="I117">
            <v>5</v>
          </cell>
          <cell r="J117">
            <v>1714</v>
          </cell>
          <cell r="L117" t="str">
            <v>１７″１４</v>
          </cell>
          <cell r="N117" t="str">
            <v/>
          </cell>
          <cell r="O117">
            <v>0</v>
          </cell>
          <cell r="Q117">
            <v>8</v>
          </cell>
          <cell r="R117">
            <v>0</v>
          </cell>
          <cell r="AW117">
            <v>22</v>
          </cell>
          <cell r="AX117">
            <v>8316</v>
          </cell>
          <cell r="AY117" t="str">
            <v>髙桒　和希</v>
          </cell>
          <cell r="AZ117">
            <v>3</v>
          </cell>
          <cell r="BA117" t="str">
            <v>平</v>
          </cell>
          <cell r="BB117">
            <v>22</v>
          </cell>
          <cell r="BC117">
            <v>562</v>
          </cell>
          <cell r="BE117" t="str">
            <v>５ｍ６２</v>
          </cell>
          <cell r="BG117" t="str">
            <v/>
          </cell>
          <cell r="BH117">
            <v>0</v>
          </cell>
          <cell r="BI117">
            <v>4</v>
          </cell>
          <cell r="BJ117">
            <v>0</v>
          </cell>
        </row>
        <row r="118">
          <cell r="AW118">
            <v>9</v>
          </cell>
          <cell r="AX118">
            <v>8504</v>
          </cell>
          <cell r="AY118" t="str">
            <v>河合　千里</v>
          </cell>
          <cell r="AZ118">
            <v>3</v>
          </cell>
          <cell r="BA118" t="str">
            <v>福野</v>
          </cell>
          <cell r="BB118">
            <v>9</v>
          </cell>
          <cell r="BC118">
            <v>756</v>
          </cell>
          <cell r="BE118" t="str">
            <v>７ｍ５６</v>
          </cell>
          <cell r="BG118" t="str">
            <v/>
          </cell>
          <cell r="BH118">
            <v>0</v>
          </cell>
          <cell r="BI118">
            <v>5</v>
          </cell>
          <cell r="BJ118">
            <v>0</v>
          </cell>
        </row>
        <row r="119">
          <cell r="AW119">
            <v>8</v>
          </cell>
          <cell r="AX119">
            <v>8247</v>
          </cell>
          <cell r="AY119" t="str">
            <v>荒木　美嬉</v>
          </cell>
          <cell r="AZ119">
            <v>1</v>
          </cell>
          <cell r="BA119" t="str">
            <v>城端</v>
          </cell>
          <cell r="BB119">
            <v>8</v>
          </cell>
          <cell r="BC119">
            <v>793</v>
          </cell>
          <cell r="BE119" t="str">
            <v>７ｍ９３</v>
          </cell>
          <cell r="BG119" t="str">
            <v/>
          </cell>
          <cell r="BH119">
            <v>0</v>
          </cell>
          <cell r="BI119">
            <v>6</v>
          </cell>
          <cell r="BJ119">
            <v>0</v>
          </cell>
        </row>
        <row r="120">
          <cell r="AW120">
            <v>7</v>
          </cell>
          <cell r="AX120">
            <v>7322</v>
          </cell>
          <cell r="AY120" t="str">
            <v>中居　麻由子</v>
          </cell>
          <cell r="AZ120">
            <v>3</v>
          </cell>
          <cell r="BA120" t="str">
            <v>福光</v>
          </cell>
          <cell r="BB120">
            <v>7</v>
          </cell>
          <cell r="BC120">
            <v>808</v>
          </cell>
          <cell r="BE120" t="str">
            <v>８ｍ０８</v>
          </cell>
          <cell r="BG120" t="str">
            <v/>
          </cell>
          <cell r="BH120">
            <v>0</v>
          </cell>
          <cell r="BI120">
            <v>7</v>
          </cell>
          <cell r="BJ120">
            <v>0</v>
          </cell>
        </row>
        <row r="121">
          <cell r="AW121">
            <v>24</v>
          </cell>
          <cell r="AX121">
            <v>7209</v>
          </cell>
          <cell r="AY121" t="str">
            <v>河村　圭那子</v>
          </cell>
          <cell r="AZ121">
            <v>2</v>
          </cell>
          <cell r="BA121" t="str">
            <v>蟹谷</v>
          </cell>
          <cell r="BB121">
            <v>24</v>
          </cell>
          <cell r="BC121">
            <v>515</v>
          </cell>
          <cell r="BE121" t="str">
            <v>５ｍ１５</v>
          </cell>
          <cell r="BG121" t="str">
            <v/>
          </cell>
          <cell r="BH121">
            <v>0</v>
          </cell>
          <cell r="BI121">
            <v>8</v>
          </cell>
          <cell r="BJ121">
            <v>0</v>
          </cell>
        </row>
        <row r="122">
          <cell r="AW122">
            <v>20</v>
          </cell>
          <cell r="AX122">
            <v>7422</v>
          </cell>
          <cell r="AY122" t="str">
            <v>山田　めぐ</v>
          </cell>
          <cell r="AZ122">
            <v>1</v>
          </cell>
          <cell r="BA122" t="str">
            <v>吉江</v>
          </cell>
          <cell r="BB122">
            <v>20</v>
          </cell>
          <cell r="BC122">
            <v>617</v>
          </cell>
          <cell r="BE122" t="str">
            <v>６ｍ１７</v>
          </cell>
          <cell r="BG122" t="str">
            <v/>
          </cell>
          <cell r="BH122">
            <v>0</v>
          </cell>
          <cell r="BI122">
            <v>9</v>
          </cell>
          <cell r="BJ122">
            <v>0</v>
          </cell>
        </row>
        <row r="123">
          <cell r="AW123">
            <v>12</v>
          </cell>
          <cell r="AX123">
            <v>7803</v>
          </cell>
          <cell r="AY123" t="str">
            <v>齊藤　芽唯</v>
          </cell>
          <cell r="AZ123">
            <v>3</v>
          </cell>
          <cell r="BA123" t="str">
            <v>般若</v>
          </cell>
          <cell r="BB123">
            <v>12</v>
          </cell>
          <cell r="BC123">
            <v>733</v>
          </cell>
          <cell r="BE123" t="str">
            <v>７ｍ３３</v>
          </cell>
          <cell r="BG123" t="str">
            <v/>
          </cell>
          <cell r="BH123">
            <v>0</v>
          </cell>
          <cell r="BI123">
            <v>10</v>
          </cell>
          <cell r="BJ123">
            <v>0</v>
          </cell>
        </row>
        <row r="124">
          <cell r="AW124">
            <v>14</v>
          </cell>
          <cell r="AX124">
            <v>7110</v>
          </cell>
          <cell r="AY124" t="str">
            <v>高橋　純奈</v>
          </cell>
          <cell r="AZ124">
            <v>2</v>
          </cell>
          <cell r="BA124" t="str">
            <v>津沢</v>
          </cell>
          <cell r="BB124">
            <v>14</v>
          </cell>
          <cell r="BC124">
            <v>709</v>
          </cell>
          <cell r="BE124" t="str">
            <v>７ｍ０９</v>
          </cell>
          <cell r="BG124" t="str">
            <v/>
          </cell>
          <cell r="BH124">
            <v>0</v>
          </cell>
          <cell r="BI124">
            <v>11</v>
          </cell>
          <cell r="BJ124">
            <v>0</v>
          </cell>
        </row>
        <row r="125">
          <cell r="AW125">
            <v>11</v>
          </cell>
          <cell r="AX125">
            <v>7920</v>
          </cell>
          <cell r="AY125" t="str">
            <v>横川　亜希</v>
          </cell>
          <cell r="AZ125">
            <v>3</v>
          </cell>
          <cell r="BA125" t="str">
            <v>井波</v>
          </cell>
          <cell r="BB125">
            <v>11</v>
          </cell>
          <cell r="BC125">
            <v>735</v>
          </cell>
          <cell r="BE125" t="str">
            <v>７ｍ３５</v>
          </cell>
          <cell r="BG125" t="str">
            <v/>
          </cell>
          <cell r="BH125">
            <v>0</v>
          </cell>
          <cell r="BI125">
            <v>12</v>
          </cell>
          <cell r="BJ125">
            <v>0</v>
          </cell>
        </row>
        <row r="126">
          <cell r="AW126">
            <v>17</v>
          </cell>
          <cell r="AX126">
            <v>8015</v>
          </cell>
          <cell r="AY126" t="str">
            <v>川島　未湖</v>
          </cell>
          <cell r="AZ126">
            <v>3</v>
          </cell>
          <cell r="BA126" t="str">
            <v>庄川</v>
          </cell>
          <cell r="BB126">
            <v>17</v>
          </cell>
          <cell r="BC126">
            <v>634</v>
          </cell>
          <cell r="BE126" t="str">
            <v>６ｍ３４</v>
          </cell>
          <cell r="BG126" t="str">
            <v/>
          </cell>
          <cell r="BH126">
            <v>0</v>
          </cell>
          <cell r="BI126">
            <v>13</v>
          </cell>
          <cell r="BJ126">
            <v>0</v>
          </cell>
        </row>
        <row r="127">
          <cell r="AW127">
            <v>13</v>
          </cell>
          <cell r="AX127">
            <v>7415</v>
          </cell>
          <cell r="AY127" t="str">
            <v>成川　弥怜</v>
          </cell>
          <cell r="AZ127">
            <v>2</v>
          </cell>
          <cell r="BA127" t="str">
            <v>吉江</v>
          </cell>
          <cell r="BB127">
            <v>13</v>
          </cell>
          <cell r="BC127">
            <v>722</v>
          </cell>
          <cell r="BE127" t="str">
            <v>７ｍ２２</v>
          </cell>
          <cell r="BG127" t="str">
            <v/>
          </cell>
          <cell r="BH127">
            <v>0</v>
          </cell>
          <cell r="BI127">
            <v>14</v>
          </cell>
          <cell r="BJ127">
            <v>0</v>
          </cell>
        </row>
        <row r="128">
          <cell r="AW128">
            <v>6</v>
          </cell>
          <cell r="AX128">
            <v>7918</v>
          </cell>
          <cell r="AY128" t="str">
            <v>宮川　七海</v>
          </cell>
          <cell r="AZ128">
            <v>3</v>
          </cell>
          <cell r="BA128" t="str">
            <v>井波</v>
          </cell>
          <cell r="BB128">
            <v>6</v>
          </cell>
          <cell r="BC128">
            <v>813</v>
          </cell>
          <cell r="BE128" t="str">
            <v>８ｍ１３</v>
          </cell>
          <cell r="BG128" t="str">
            <v/>
          </cell>
          <cell r="BH128">
            <v>0</v>
          </cell>
          <cell r="BI128">
            <v>15</v>
          </cell>
          <cell r="BJ128">
            <v>0</v>
          </cell>
        </row>
        <row r="129">
          <cell r="AW129">
            <v>2</v>
          </cell>
          <cell r="AX129">
            <v>8315</v>
          </cell>
          <cell r="AY129" t="str">
            <v>今井　亜美</v>
          </cell>
          <cell r="AZ129">
            <v>3</v>
          </cell>
          <cell r="BA129" t="str">
            <v>平</v>
          </cell>
          <cell r="BB129">
            <v>2</v>
          </cell>
          <cell r="BC129">
            <v>884</v>
          </cell>
          <cell r="BE129" t="str">
            <v>８ｍ８４</v>
          </cell>
          <cell r="BG129" t="str">
            <v/>
          </cell>
          <cell r="BH129">
            <v>0</v>
          </cell>
          <cell r="BI129">
            <v>16</v>
          </cell>
          <cell r="BJ129">
            <v>0</v>
          </cell>
        </row>
        <row r="130">
          <cell r="AW130">
            <v>16</v>
          </cell>
          <cell r="AX130">
            <v>6831</v>
          </cell>
          <cell r="AY130" t="str">
            <v>杉田　理愛菜</v>
          </cell>
          <cell r="AZ130">
            <v>3</v>
          </cell>
          <cell r="BA130" t="str">
            <v>石動</v>
          </cell>
          <cell r="BB130">
            <v>16</v>
          </cell>
          <cell r="BC130">
            <v>672</v>
          </cell>
          <cell r="BE130" t="str">
            <v>６ｍ７２</v>
          </cell>
          <cell r="BG130" t="str">
            <v/>
          </cell>
          <cell r="BH130">
            <v>0</v>
          </cell>
          <cell r="BI130">
            <v>17</v>
          </cell>
          <cell r="BJ130">
            <v>0</v>
          </cell>
        </row>
        <row r="131">
          <cell r="AW131">
            <v>25</v>
          </cell>
          <cell r="AX131">
            <v>7813</v>
          </cell>
          <cell r="AY131" t="str">
            <v>松島　実萌</v>
          </cell>
          <cell r="AZ131">
            <v>3</v>
          </cell>
          <cell r="BA131" t="str">
            <v>般若</v>
          </cell>
          <cell r="BB131">
            <v>25</v>
          </cell>
          <cell r="BC131" t="str">
            <v>a</v>
          </cell>
          <cell r="BE131" t="str">
            <v>棄権</v>
          </cell>
          <cell r="BG131" t="str">
            <v/>
          </cell>
          <cell r="BH131">
            <v>0</v>
          </cell>
          <cell r="BI131">
            <v>18</v>
          </cell>
          <cell r="BJ131">
            <v>0</v>
          </cell>
        </row>
        <row r="132">
          <cell r="AW132">
            <v>4</v>
          </cell>
          <cell r="AX132">
            <v>8248</v>
          </cell>
          <cell r="AY132" t="str">
            <v>樋口　玲</v>
          </cell>
          <cell r="AZ132">
            <v>3</v>
          </cell>
          <cell r="BA132" t="str">
            <v>城端</v>
          </cell>
          <cell r="BB132">
            <v>4</v>
          </cell>
          <cell r="BC132">
            <v>833</v>
          </cell>
          <cell r="BE132" t="str">
            <v>８ｍ３３</v>
          </cell>
          <cell r="BG132" t="str">
            <v/>
          </cell>
          <cell r="BH132">
            <v>0</v>
          </cell>
          <cell r="BI132">
            <v>19</v>
          </cell>
          <cell r="BJ132">
            <v>0</v>
          </cell>
        </row>
        <row r="133">
          <cell r="AW133">
            <v>19</v>
          </cell>
          <cell r="AX133">
            <v>7706</v>
          </cell>
          <cell r="AY133" t="str">
            <v>宮林　菜々子</v>
          </cell>
          <cell r="AZ133">
            <v>3</v>
          </cell>
          <cell r="BA133" t="str">
            <v>庄西</v>
          </cell>
          <cell r="BB133">
            <v>19</v>
          </cell>
          <cell r="BC133">
            <v>618</v>
          </cell>
          <cell r="BE133" t="str">
            <v>６ｍ１８</v>
          </cell>
          <cell r="BG133" t="str">
            <v/>
          </cell>
          <cell r="BH133">
            <v>0</v>
          </cell>
          <cell r="BI133">
            <v>20</v>
          </cell>
          <cell r="BJ133">
            <v>0</v>
          </cell>
        </row>
        <row r="134">
          <cell r="AW134">
            <v>15</v>
          </cell>
          <cell r="AX134">
            <v>7104</v>
          </cell>
          <cell r="AY134" t="str">
            <v>坂田　有紀奈</v>
          </cell>
          <cell r="AZ134">
            <v>3</v>
          </cell>
          <cell r="BA134" t="str">
            <v>津沢</v>
          </cell>
          <cell r="BB134">
            <v>15</v>
          </cell>
          <cell r="BC134">
            <v>692</v>
          </cell>
          <cell r="BE134" t="str">
            <v>６ｍ９２</v>
          </cell>
          <cell r="BG134" t="str">
            <v/>
          </cell>
          <cell r="BH134">
            <v>0</v>
          </cell>
          <cell r="BI134">
            <v>21</v>
          </cell>
          <cell r="BJ134">
            <v>0</v>
          </cell>
        </row>
        <row r="135">
          <cell r="AW135">
            <v>18</v>
          </cell>
          <cell r="AX135">
            <v>8016</v>
          </cell>
          <cell r="AY135" t="str">
            <v>西元　千紘</v>
          </cell>
          <cell r="AZ135">
            <v>3</v>
          </cell>
          <cell r="BA135" t="str">
            <v>庄川</v>
          </cell>
          <cell r="BB135">
            <v>18</v>
          </cell>
          <cell r="BC135">
            <v>634</v>
          </cell>
          <cell r="BE135" t="str">
            <v>６ｍ３４</v>
          </cell>
          <cell r="BG135" t="str">
            <v/>
          </cell>
          <cell r="BH135">
            <v>0</v>
          </cell>
          <cell r="BI135">
            <v>22</v>
          </cell>
          <cell r="BJ135">
            <v>0</v>
          </cell>
        </row>
        <row r="136">
          <cell r="AW136">
            <v>10</v>
          </cell>
          <cell r="AX136">
            <v>7208</v>
          </cell>
          <cell r="AY136" t="str">
            <v>上原　真理</v>
          </cell>
          <cell r="AZ136">
            <v>2</v>
          </cell>
          <cell r="BA136" t="str">
            <v>蟹谷</v>
          </cell>
          <cell r="BB136">
            <v>10</v>
          </cell>
          <cell r="BC136">
            <v>736</v>
          </cell>
          <cell r="BE136" t="str">
            <v>７ｍ３６</v>
          </cell>
          <cell r="BG136" t="str">
            <v/>
          </cell>
          <cell r="BH136">
            <v>0</v>
          </cell>
          <cell r="BI136">
            <v>23</v>
          </cell>
          <cell r="BJ136">
            <v>0</v>
          </cell>
        </row>
        <row r="137">
          <cell r="AW137">
            <v>1</v>
          </cell>
          <cell r="AX137">
            <v>7316</v>
          </cell>
          <cell r="AY137" t="str">
            <v>江川　佳愛</v>
          </cell>
          <cell r="AZ137">
            <v>3</v>
          </cell>
          <cell r="BA137" t="str">
            <v>福光</v>
          </cell>
          <cell r="BB137">
            <v>1</v>
          </cell>
          <cell r="BC137">
            <v>959</v>
          </cell>
          <cell r="BE137" t="str">
            <v>９ｍ５９</v>
          </cell>
          <cell r="BG137" t="str">
            <v/>
          </cell>
          <cell r="BH137">
            <v>0</v>
          </cell>
          <cell r="BI137">
            <v>24</v>
          </cell>
          <cell r="BJ137">
            <v>0</v>
          </cell>
        </row>
        <row r="138">
          <cell r="AW138">
            <v>3</v>
          </cell>
          <cell r="AX138">
            <v>8503</v>
          </cell>
          <cell r="AY138" t="str">
            <v>北條　舞</v>
          </cell>
          <cell r="AZ138">
            <v>3</v>
          </cell>
          <cell r="BA138" t="str">
            <v>福野</v>
          </cell>
          <cell r="BB138">
            <v>3</v>
          </cell>
          <cell r="BC138">
            <v>881</v>
          </cell>
          <cell r="BE138" t="str">
            <v>８ｍ８１</v>
          </cell>
          <cell r="BG138" t="str">
            <v/>
          </cell>
          <cell r="BH138">
            <v>0</v>
          </cell>
          <cell r="BI138">
            <v>25</v>
          </cell>
          <cell r="BJ138">
            <v>0</v>
          </cell>
        </row>
        <row r="139">
          <cell r="AW139">
            <v>27</v>
          </cell>
          <cell r="AX139">
            <v>6834</v>
          </cell>
          <cell r="AY139" t="str">
            <v>木村　弥優(県)</v>
          </cell>
          <cell r="AZ139">
            <v>3</v>
          </cell>
          <cell r="BA139" t="str">
            <v>石動</v>
          </cell>
          <cell r="BB139">
            <v>27</v>
          </cell>
          <cell r="BC139">
            <v>549</v>
          </cell>
          <cell r="BE139" t="str">
            <v>５ｍ４９</v>
          </cell>
          <cell r="BG139" t="str">
            <v/>
          </cell>
          <cell r="BH139">
            <v>0</v>
          </cell>
          <cell r="BI139">
            <v>26</v>
          </cell>
          <cell r="BJ139">
            <v>0</v>
          </cell>
        </row>
        <row r="140">
          <cell r="AW140">
            <v>28</v>
          </cell>
          <cell r="AX140">
            <v>8305</v>
          </cell>
          <cell r="AY140" t="str">
            <v>平本　優香(県)</v>
          </cell>
          <cell r="AZ140">
            <v>1</v>
          </cell>
          <cell r="BA140" t="str">
            <v>平</v>
          </cell>
          <cell r="BB140">
            <v>28</v>
          </cell>
          <cell r="BC140">
            <v>533</v>
          </cell>
          <cell r="BE140" t="str">
            <v>５ｍ３３</v>
          </cell>
          <cell r="BG140" t="str">
            <v/>
          </cell>
          <cell r="BH140">
            <v>0</v>
          </cell>
          <cell r="BI140">
            <v>27</v>
          </cell>
          <cell r="BJ140">
            <v>0</v>
          </cell>
        </row>
        <row r="141">
          <cell r="AW141">
            <v>26</v>
          </cell>
          <cell r="AX141">
            <v>6835</v>
          </cell>
          <cell r="AY141" t="str">
            <v>後藤　真理子(県)</v>
          </cell>
          <cell r="AZ141">
            <v>3</v>
          </cell>
          <cell r="BA141" t="str">
            <v>石動</v>
          </cell>
          <cell r="BB141">
            <v>26</v>
          </cell>
          <cell r="BC141">
            <v>639</v>
          </cell>
          <cell r="BE141" t="str">
            <v>６ｍ３９</v>
          </cell>
          <cell r="BG141" t="str">
            <v/>
          </cell>
          <cell r="BH141">
            <v>0</v>
          </cell>
          <cell r="BI141">
            <v>28</v>
          </cell>
          <cell r="BJ141">
            <v>0</v>
          </cell>
        </row>
        <row r="142">
          <cell r="AW142">
            <v>0</v>
          </cell>
          <cell r="AY142" t="str">
            <v/>
          </cell>
          <cell r="AZ142" t="str">
            <v/>
          </cell>
          <cell r="BA142" t="str">
            <v/>
          </cell>
          <cell r="BE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e">
            <v>#N/A</v>
          </cell>
        </row>
        <row r="143">
          <cell r="AW143">
            <v>0</v>
          </cell>
          <cell r="AY143" t="str">
            <v/>
          </cell>
          <cell r="AZ143" t="str">
            <v/>
          </cell>
          <cell r="BA143" t="str">
            <v/>
          </cell>
          <cell r="BE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e">
            <v>#N/A</v>
          </cell>
        </row>
        <row r="144">
          <cell r="AW144">
            <v>0</v>
          </cell>
          <cell r="AY144" t="str">
            <v/>
          </cell>
          <cell r="AZ144" t="str">
            <v/>
          </cell>
          <cell r="BA144" t="str">
            <v/>
          </cell>
          <cell r="BE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 t="e">
            <v>#N/A</v>
          </cell>
        </row>
        <row r="145">
          <cell r="AW145">
            <v>0</v>
          </cell>
          <cell r="AY145" t="str">
            <v/>
          </cell>
          <cell r="AZ145" t="str">
            <v/>
          </cell>
          <cell r="BA145" t="str">
            <v/>
          </cell>
          <cell r="BE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e">
            <v>#N/A</v>
          </cell>
        </row>
      </sheetData>
      <sheetData sheetId="12">
        <row r="2">
          <cell r="C2">
            <v>1</v>
          </cell>
          <cell r="D2">
            <v>2</v>
          </cell>
          <cell r="E2">
            <v>4</v>
          </cell>
          <cell r="F2">
            <v>203</v>
          </cell>
          <cell r="G2">
            <v>7911</v>
          </cell>
          <cell r="H2" t="str">
            <v>山本　真麻</v>
          </cell>
          <cell r="I2">
            <v>3</v>
          </cell>
          <cell r="J2" t="str">
            <v>井波</v>
          </cell>
          <cell r="K2">
            <v>1623</v>
          </cell>
          <cell r="L2">
            <v>1.1</v>
          </cell>
          <cell r="M2" t="str">
            <v>１６″２３</v>
          </cell>
          <cell r="N2" t="str">
            <v>(+1.1)</v>
          </cell>
          <cell r="O2">
            <v>686</v>
          </cell>
          <cell r="P2">
            <v>130</v>
          </cell>
          <cell r="Q2" t="str">
            <v>１ｍ３０</v>
          </cell>
          <cell r="R2">
            <v>409</v>
          </cell>
          <cell r="S2">
            <v>905</v>
          </cell>
          <cell r="T2" t="str">
            <v>９ｍ０５</v>
          </cell>
          <cell r="U2">
            <v>467</v>
          </cell>
          <cell r="V2">
            <v>2885</v>
          </cell>
          <cell r="W2">
            <v>1</v>
          </cell>
          <cell r="X2" t="str">
            <v>２８″８５</v>
          </cell>
          <cell r="Y2" t="str">
            <v>(+1.0)</v>
          </cell>
          <cell r="Z2">
            <v>565</v>
          </cell>
          <cell r="AA2">
            <v>1095</v>
          </cell>
          <cell r="AB2">
            <v>1095</v>
          </cell>
          <cell r="AC2">
            <v>1</v>
          </cell>
          <cell r="AD2">
            <v>1562</v>
          </cell>
          <cell r="AE2">
            <v>1562</v>
          </cell>
          <cell r="AF2">
            <v>1</v>
          </cell>
          <cell r="AG2">
            <v>2127</v>
          </cell>
          <cell r="AH2">
            <v>2127</v>
          </cell>
          <cell r="AI2">
            <v>1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 t="str">
            <v>２</v>
          </cell>
          <cell r="AO2" t="str">
            <v>④</v>
          </cell>
          <cell r="AP2" t="str">
            <v>２</v>
          </cell>
          <cell r="AQ2" t="str">
            <v>③</v>
          </cell>
          <cell r="AR2" t="str">
            <v>a</v>
          </cell>
          <cell r="AS2" t="str">
            <v>Ａ</v>
          </cell>
        </row>
        <row r="3">
          <cell r="C3">
            <v>2</v>
          </cell>
          <cell r="D3">
            <v>2</v>
          </cell>
          <cell r="E3">
            <v>3</v>
          </cell>
          <cell r="F3">
            <v>206</v>
          </cell>
          <cell r="G3">
            <v>7462</v>
          </cell>
          <cell r="H3" t="str">
            <v>山田　佑香</v>
          </cell>
          <cell r="I3">
            <v>3</v>
          </cell>
          <cell r="J3" t="str">
            <v>吉江</v>
          </cell>
          <cell r="K3">
            <v>1718</v>
          </cell>
          <cell r="L3">
            <v>1.1</v>
          </cell>
          <cell r="M3" t="str">
            <v>１７″１８</v>
          </cell>
          <cell r="N3" t="str">
            <v>(+1.1)</v>
          </cell>
          <cell r="O3">
            <v>576</v>
          </cell>
          <cell r="P3">
            <v>140</v>
          </cell>
          <cell r="Q3" t="str">
            <v>１ｍ４０</v>
          </cell>
          <cell r="R3">
            <v>512</v>
          </cell>
          <cell r="S3">
            <v>807</v>
          </cell>
          <cell r="T3" t="str">
            <v>８ｍ０７</v>
          </cell>
          <cell r="U3">
            <v>404</v>
          </cell>
          <cell r="V3">
            <v>2991</v>
          </cell>
          <cell r="W3">
            <v>1</v>
          </cell>
          <cell r="X3" t="str">
            <v>２９″９１</v>
          </cell>
          <cell r="Y3" t="str">
            <v>(+1.0)</v>
          </cell>
          <cell r="Z3">
            <v>488</v>
          </cell>
          <cell r="AA3">
            <v>1088</v>
          </cell>
          <cell r="AB3">
            <v>1088</v>
          </cell>
          <cell r="AC3">
            <v>2</v>
          </cell>
          <cell r="AD3">
            <v>1492</v>
          </cell>
          <cell r="AE3">
            <v>1492</v>
          </cell>
          <cell r="AF3">
            <v>2</v>
          </cell>
          <cell r="AG3">
            <v>1980</v>
          </cell>
          <cell r="AH3">
            <v>1980</v>
          </cell>
          <cell r="AI3">
            <v>2</v>
          </cell>
          <cell r="AJ3">
            <v>2</v>
          </cell>
          <cell r="AK3" t="str">
            <v/>
          </cell>
          <cell r="AL3">
            <v>0</v>
          </cell>
          <cell r="AM3">
            <v>0</v>
          </cell>
          <cell r="AN3" t="str">
            <v>２</v>
          </cell>
          <cell r="AO3" t="str">
            <v>③</v>
          </cell>
          <cell r="AP3" t="str">
            <v>２</v>
          </cell>
          <cell r="AQ3" t="str">
            <v>⑥</v>
          </cell>
          <cell r="AR3" t="str">
            <v>b</v>
          </cell>
          <cell r="AS3" t="str">
            <v>Ｂ</v>
          </cell>
        </row>
        <row r="4">
          <cell r="C4">
            <v>3</v>
          </cell>
          <cell r="D4">
            <v>1</v>
          </cell>
          <cell r="E4">
            <v>8</v>
          </cell>
          <cell r="F4">
            <v>204</v>
          </cell>
          <cell r="G4">
            <v>6836</v>
          </cell>
          <cell r="H4" t="str">
            <v>坪野　夏帆</v>
          </cell>
          <cell r="I4">
            <v>3</v>
          </cell>
          <cell r="J4" t="str">
            <v>石動</v>
          </cell>
          <cell r="K4">
            <v>1742</v>
          </cell>
          <cell r="L4">
            <v>1.5</v>
          </cell>
          <cell r="M4" t="str">
            <v>１７″４２</v>
          </cell>
          <cell r="N4" t="str">
            <v>(+1.5)</v>
          </cell>
          <cell r="O4">
            <v>550</v>
          </cell>
          <cell r="P4">
            <v>120</v>
          </cell>
          <cell r="Q4" t="str">
            <v>１ｍ２０</v>
          </cell>
          <cell r="R4">
            <v>312</v>
          </cell>
          <cell r="S4">
            <v>842</v>
          </cell>
          <cell r="T4" t="str">
            <v>８ｍ４２</v>
          </cell>
          <cell r="U4">
            <v>427</v>
          </cell>
          <cell r="V4">
            <v>2906</v>
          </cell>
          <cell r="W4">
            <v>1</v>
          </cell>
          <cell r="X4" t="str">
            <v>２９″０６</v>
          </cell>
          <cell r="Y4" t="str">
            <v>(+1.0)</v>
          </cell>
          <cell r="Z4">
            <v>550</v>
          </cell>
          <cell r="AA4">
            <v>862</v>
          </cell>
          <cell r="AB4">
            <v>862</v>
          </cell>
          <cell r="AC4">
            <v>4</v>
          </cell>
          <cell r="AD4">
            <v>1289</v>
          </cell>
          <cell r="AE4">
            <v>1289</v>
          </cell>
          <cell r="AF4">
            <v>3</v>
          </cell>
          <cell r="AG4">
            <v>1839</v>
          </cell>
          <cell r="AH4">
            <v>1839</v>
          </cell>
          <cell r="AI4">
            <v>3</v>
          </cell>
          <cell r="AJ4">
            <v>3</v>
          </cell>
          <cell r="AK4" t="str">
            <v/>
          </cell>
          <cell r="AL4">
            <v>0</v>
          </cell>
          <cell r="AM4">
            <v>0</v>
          </cell>
          <cell r="AN4" t="str">
            <v>１</v>
          </cell>
          <cell r="AO4" t="str">
            <v>⑧</v>
          </cell>
          <cell r="AP4" t="str">
            <v>２</v>
          </cell>
          <cell r="AQ4" t="str">
            <v>④</v>
          </cell>
          <cell r="AR4">
            <v>1</v>
          </cell>
          <cell r="AS4" t="str">
            <v>１</v>
          </cell>
          <cell r="AT4" t="str">
            <v>①</v>
          </cell>
        </row>
        <row r="5">
          <cell r="C5">
            <v>4</v>
          </cell>
          <cell r="D5">
            <v>1</v>
          </cell>
          <cell r="E5">
            <v>3</v>
          </cell>
          <cell r="F5">
            <v>208</v>
          </cell>
          <cell r="G5">
            <v>7601</v>
          </cell>
          <cell r="H5" t="str">
            <v>田子　りえこ</v>
          </cell>
          <cell r="I5">
            <v>3</v>
          </cell>
          <cell r="J5" t="str">
            <v>出町</v>
          </cell>
          <cell r="K5">
            <v>1751</v>
          </cell>
          <cell r="L5">
            <v>1.5</v>
          </cell>
          <cell r="M5" t="str">
            <v>１７″５１</v>
          </cell>
          <cell r="N5" t="str">
            <v>(+1.5)</v>
          </cell>
          <cell r="O5">
            <v>540</v>
          </cell>
          <cell r="P5">
            <v>125</v>
          </cell>
          <cell r="Q5" t="str">
            <v>１ｍ２５</v>
          </cell>
          <cell r="R5">
            <v>359</v>
          </cell>
          <cell r="S5">
            <v>584</v>
          </cell>
          <cell r="T5" t="str">
            <v>５ｍ８４</v>
          </cell>
          <cell r="U5">
            <v>261</v>
          </cell>
          <cell r="V5">
            <v>2862</v>
          </cell>
          <cell r="W5">
            <v>1</v>
          </cell>
          <cell r="X5" t="str">
            <v>２８″６２</v>
          </cell>
          <cell r="Y5" t="str">
            <v>(+1.0)</v>
          </cell>
          <cell r="Z5">
            <v>583</v>
          </cell>
          <cell r="AA5">
            <v>899</v>
          </cell>
          <cell r="AB5">
            <v>899</v>
          </cell>
          <cell r="AC5">
            <v>3</v>
          </cell>
          <cell r="AD5">
            <v>1160</v>
          </cell>
          <cell r="AE5">
            <v>1160</v>
          </cell>
          <cell r="AF5">
            <v>5</v>
          </cell>
          <cell r="AG5">
            <v>1743</v>
          </cell>
          <cell r="AH5">
            <v>1743</v>
          </cell>
          <cell r="AI5">
            <v>4</v>
          </cell>
          <cell r="AJ5">
            <v>4</v>
          </cell>
          <cell r="AK5" t="str">
            <v/>
          </cell>
          <cell r="AL5">
            <v>0</v>
          </cell>
          <cell r="AM5">
            <v>0</v>
          </cell>
          <cell r="AN5" t="str">
            <v>１</v>
          </cell>
          <cell r="AO5" t="str">
            <v>③</v>
          </cell>
          <cell r="AP5" t="str">
            <v>２</v>
          </cell>
          <cell r="AQ5" t="str">
            <v>⑧</v>
          </cell>
          <cell r="AR5">
            <v>2</v>
          </cell>
          <cell r="AS5" t="str">
            <v>２</v>
          </cell>
          <cell r="AT5" t="str">
            <v>②</v>
          </cell>
        </row>
        <row r="6">
          <cell r="C6">
            <v>5</v>
          </cell>
          <cell r="D6">
            <v>1</v>
          </cell>
          <cell r="E6">
            <v>4</v>
          </cell>
          <cell r="F6">
            <v>205</v>
          </cell>
          <cell r="G6">
            <v>7316</v>
          </cell>
          <cell r="H6" t="str">
            <v>江川　佳愛</v>
          </cell>
          <cell r="I6">
            <v>3</v>
          </cell>
          <cell r="J6" t="str">
            <v>福光</v>
          </cell>
          <cell r="K6">
            <v>1809</v>
          </cell>
          <cell r="L6">
            <v>1.5</v>
          </cell>
          <cell r="M6" t="str">
            <v>１８″０９</v>
          </cell>
          <cell r="N6" t="str">
            <v>(+1.5)</v>
          </cell>
          <cell r="O6">
            <v>479</v>
          </cell>
          <cell r="P6">
            <v>120</v>
          </cell>
          <cell r="Q6" t="str">
            <v>１ｍ２０</v>
          </cell>
          <cell r="R6">
            <v>312</v>
          </cell>
          <cell r="S6">
            <v>864</v>
          </cell>
          <cell r="T6" t="str">
            <v>８ｍ６４</v>
          </cell>
          <cell r="U6">
            <v>441</v>
          </cell>
          <cell r="V6">
            <v>3033</v>
          </cell>
          <cell r="W6">
            <v>1</v>
          </cell>
          <cell r="X6" t="str">
            <v>３０″３３</v>
          </cell>
          <cell r="Y6" t="str">
            <v>(+1.0)</v>
          </cell>
          <cell r="Z6">
            <v>459</v>
          </cell>
          <cell r="AA6">
            <v>791</v>
          </cell>
          <cell r="AB6">
            <v>791</v>
          </cell>
          <cell r="AC6">
            <v>7</v>
          </cell>
          <cell r="AD6">
            <v>1232</v>
          </cell>
          <cell r="AE6">
            <v>1232</v>
          </cell>
          <cell r="AF6">
            <v>4</v>
          </cell>
          <cell r="AG6">
            <v>1691</v>
          </cell>
          <cell r="AH6">
            <v>1691</v>
          </cell>
          <cell r="AI6">
            <v>5</v>
          </cell>
          <cell r="AJ6">
            <v>5</v>
          </cell>
          <cell r="AK6" t="str">
            <v/>
          </cell>
          <cell r="AL6">
            <v>0</v>
          </cell>
          <cell r="AM6">
            <v>0</v>
          </cell>
          <cell r="AN6" t="str">
            <v>１</v>
          </cell>
          <cell r="AO6" t="str">
            <v>④</v>
          </cell>
          <cell r="AP6" t="str">
            <v>２</v>
          </cell>
          <cell r="AQ6" t="str">
            <v>⑤</v>
          </cell>
          <cell r="AR6">
            <v>3</v>
          </cell>
          <cell r="AS6" t="str">
            <v>３</v>
          </cell>
          <cell r="AT6" t="str">
            <v>③</v>
          </cell>
        </row>
        <row r="7">
          <cell r="C7">
            <v>6</v>
          </cell>
          <cell r="D7">
            <v>1</v>
          </cell>
          <cell r="E7">
            <v>7</v>
          </cell>
          <cell r="F7">
            <v>207</v>
          </cell>
          <cell r="G7">
            <v>8310</v>
          </cell>
          <cell r="H7" t="str">
            <v>中井　柊花</v>
          </cell>
          <cell r="I7">
            <v>2</v>
          </cell>
          <cell r="J7" t="str">
            <v>平</v>
          </cell>
          <cell r="K7">
            <v>1849</v>
          </cell>
          <cell r="L7">
            <v>1.5</v>
          </cell>
          <cell r="M7" t="str">
            <v>１８″４９</v>
          </cell>
          <cell r="N7" t="str">
            <v>(+1.5)</v>
          </cell>
          <cell r="O7">
            <v>439</v>
          </cell>
          <cell r="P7">
            <v>125</v>
          </cell>
          <cell r="Q7" t="str">
            <v>１ｍ２５</v>
          </cell>
          <cell r="R7">
            <v>359</v>
          </cell>
          <cell r="S7">
            <v>630</v>
          </cell>
          <cell r="T7" t="str">
            <v>６ｍ３０</v>
          </cell>
          <cell r="U7">
            <v>290</v>
          </cell>
          <cell r="V7">
            <v>2971</v>
          </cell>
          <cell r="W7">
            <v>1</v>
          </cell>
          <cell r="X7" t="str">
            <v>２９″７１</v>
          </cell>
          <cell r="Y7" t="str">
            <v>(+1.0)</v>
          </cell>
          <cell r="Z7">
            <v>503</v>
          </cell>
          <cell r="AA7">
            <v>798</v>
          </cell>
          <cell r="AB7">
            <v>798</v>
          </cell>
          <cell r="AC7">
            <v>6</v>
          </cell>
          <cell r="AD7">
            <v>1088</v>
          </cell>
          <cell r="AE7">
            <v>1088</v>
          </cell>
          <cell r="AF7">
            <v>6</v>
          </cell>
          <cell r="AG7">
            <v>1591</v>
          </cell>
          <cell r="AH7">
            <v>1591</v>
          </cell>
          <cell r="AI7">
            <v>6</v>
          </cell>
          <cell r="AJ7">
            <v>6</v>
          </cell>
          <cell r="AK7" t="str">
            <v/>
          </cell>
          <cell r="AL7">
            <v>0</v>
          </cell>
          <cell r="AM7">
            <v>0</v>
          </cell>
          <cell r="AN7" t="str">
            <v>１</v>
          </cell>
          <cell r="AO7" t="str">
            <v>⑦</v>
          </cell>
          <cell r="AP7" t="str">
            <v>２</v>
          </cell>
          <cell r="AQ7" t="str">
            <v>⑦</v>
          </cell>
          <cell r="AR7">
            <v>4</v>
          </cell>
          <cell r="AS7" t="str">
            <v>４</v>
          </cell>
          <cell r="AT7" t="str">
            <v>④</v>
          </cell>
        </row>
        <row r="8">
          <cell r="C8">
            <v>7</v>
          </cell>
          <cell r="D8">
            <v>2</v>
          </cell>
          <cell r="E8">
            <v>2</v>
          </cell>
          <cell r="F8">
            <v>202</v>
          </cell>
          <cell r="G8">
            <v>7604</v>
          </cell>
          <cell r="H8" t="str">
            <v>早風　みく</v>
          </cell>
          <cell r="I8">
            <v>3</v>
          </cell>
          <cell r="J8" t="str">
            <v>出町</v>
          </cell>
          <cell r="K8">
            <v>1834</v>
          </cell>
          <cell r="L8">
            <v>1.1</v>
          </cell>
          <cell r="M8" t="str">
            <v>１８″３４</v>
          </cell>
          <cell r="N8" t="str">
            <v>(+1.1)</v>
          </cell>
          <cell r="O8">
            <v>454</v>
          </cell>
          <cell r="P8">
            <v>125</v>
          </cell>
          <cell r="Q8" t="str">
            <v>１ｍ２５</v>
          </cell>
          <cell r="R8">
            <v>359</v>
          </cell>
          <cell r="S8">
            <v>579</v>
          </cell>
          <cell r="T8" t="str">
            <v>５ｍ７９</v>
          </cell>
          <cell r="U8">
            <v>258</v>
          </cell>
          <cell r="V8">
            <v>2956</v>
          </cell>
          <cell r="W8">
            <v>1</v>
          </cell>
          <cell r="X8" t="str">
            <v>２９″５６</v>
          </cell>
          <cell r="Y8" t="str">
            <v>(+1.0)</v>
          </cell>
          <cell r="Z8">
            <v>513</v>
          </cell>
          <cell r="AA8">
            <v>813</v>
          </cell>
          <cell r="AB8">
            <v>813</v>
          </cell>
          <cell r="AC8">
            <v>5</v>
          </cell>
          <cell r="AD8">
            <v>1071</v>
          </cell>
          <cell r="AE8">
            <v>1071</v>
          </cell>
          <cell r="AF8">
            <v>7</v>
          </cell>
          <cell r="AG8">
            <v>1584</v>
          </cell>
          <cell r="AH8">
            <v>1584</v>
          </cell>
          <cell r="AI8">
            <v>7</v>
          </cell>
          <cell r="AJ8">
            <v>7</v>
          </cell>
          <cell r="AK8" t="str">
            <v/>
          </cell>
          <cell r="AL8">
            <v>0</v>
          </cell>
          <cell r="AM8">
            <v>0</v>
          </cell>
          <cell r="AN8" t="str">
            <v>２</v>
          </cell>
          <cell r="AO8" t="str">
            <v>②</v>
          </cell>
          <cell r="AP8" t="str">
            <v>２</v>
          </cell>
          <cell r="AQ8" t="str">
            <v>②</v>
          </cell>
          <cell r="AR8">
            <v>5</v>
          </cell>
          <cell r="AS8" t="str">
            <v>５</v>
          </cell>
          <cell r="AT8" t="str">
            <v>⑤</v>
          </cell>
        </row>
        <row r="9">
          <cell r="C9">
            <v>8</v>
          </cell>
          <cell r="D9">
            <v>2</v>
          </cell>
          <cell r="E9">
            <v>7</v>
          </cell>
          <cell r="F9">
            <v>201</v>
          </cell>
          <cell r="G9">
            <v>7703</v>
          </cell>
          <cell r="H9" t="str">
            <v>島田　和紀子</v>
          </cell>
          <cell r="I9">
            <v>3</v>
          </cell>
          <cell r="J9" t="str">
            <v>庄西</v>
          </cell>
          <cell r="K9">
            <v>2018</v>
          </cell>
          <cell r="L9">
            <v>1.1</v>
          </cell>
          <cell r="M9" t="str">
            <v>２０″１８</v>
          </cell>
          <cell r="N9" t="str">
            <v>(+1.1)</v>
          </cell>
          <cell r="O9">
            <v>287</v>
          </cell>
          <cell r="P9">
            <v>130</v>
          </cell>
          <cell r="Q9" t="str">
            <v>１ｍ３０</v>
          </cell>
          <cell r="R9">
            <v>409</v>
          </cell>
          <cell r="S9">
            <v>642</v>
          </cell>
          <cell r="T9" t="str">
            <v>６ｍ４２</v>
          </cell>
          <cell r="U9">
            <v>298</v>
          </cell>
          <cell r="V9">
            <v>3018</v>
          </cell>
          <cell r="W9">
            <v>1</v>
          </cell>
          <cell r="X9" t="str">
            <v>３０″１８</v>
          </cell>
          <cell r="Y9" t="str">
            <v>(+1.0)</v>
          </cell>
          <cell r="Z9">
            <v>470</v>
          </cell>
          <cell r="AA9">
            <v>696</v>
          </cell>
          <cell r="AB9">
            <v>696</v>
          </cell>
          <cell r="AC9">
            <v>8</v>
          </cell>
          <cell r="AD9">
            <v>994</v>
          </cell>
          <cell r="AE9">
            <v>994</v>
          </cell>
          <cell r="AF9">
            <v>8</v>
          </cell>
          <cell r="AG9">
            <v>1464</v>
          </cell>
          <cell r="AH9">
            <v>1464</v>
          </cell>
          <cell r="AI9">
            <v>8</v>
          </cell>
          <cell r="AJ9">
            <v>8</v>
          </cell>
          <cell r="AK9" t="str">
            <v/>
          </cell>
          <cell r="AL9">
            <v>0</v>
          </cell>
          <cell r="AM9">
            <v>0</v>
          </cell>
          <cell r="AN9" t="str">
            <v>２</v>
          </cell>
          <cell r="AO9" t="str">
            <v>⑦</v>
          </cell>
          <cell r="AP9" t="str">
            <v>２</v>
          </cell>
          <cell r="AQ9" t="str">
            <v>①</v>
          </cell>
          <cell r="AR9">
            <v>6</v>
          </cell>
          <cell r="AS9" t="str">
            <v>６</v>
          </cell>
          <cell r="AT9" t="str">
            <v>⑥</v>
          </cell>
        </row>
        <row r="10">
          <cell r="C10">
            <v>9</v>
          </cell>
          <cell r="D10">
            <v>2</v>
          </cell>
          <cell r="E10">
            <v>8</v>
          </cell>
          <cell r="F10">
            <v>104</v>
          </cell>
          <cell r="G10">
            <v>7101</v>
          </cell>
          <cell r="H10" t="str">
            <v>小泉　千莉</v>
          </cell>
          <cell r="I10">
            <v>3</v>
          </cell>
          <cell r="J10" t="str">
            <v>津沢</v>
          </cell>
          <cell r="K10">
            <v>1982</v>
          </cell>
          <cell r="L10">
            <v>1.1</v>
          </cell>
          <cell r="M10" t="str">
            <v>１９″８２</v>
          </cell>
          <cell r="N10" t="str">
            <v>(+1.1)</v>
          </cell>
          <cell r="O10">
            <v>317</v>
          </cell>
          <cell r="P10">
            <v>120</v>
          </cell>
          <cell r="Q10" t="str">
            <v>１ｍ２０</v>
          </cell>
          <cell r="R10">
            <v>312</v>
          </cell>
          <cell r="S10">
            <v>641</v>
          </cell>
          <cell r="T10" t="str">
            <v>６ｍ４１</v>
          </cell>
          <cell r="U10">
            <v>297</v>
          </cell>
          <cell r="V10">
            <v>2978</v>
          </cell>
          <cell r="W10">
            <v>0.6</v>
          </cell>
          <cell r="X10" t="str">
            <v>２９″７８</v>
          </cell>
          <cell r="Y10" t="str">
            <v>(+0.6)</v>
          </cell>
          <cell r="Z10">
            <v>498</v>
          </cell>
          <cell r="AA10">
            <v>629</v>
          </cell>
          <cell r="AB10">
            <v>629</v>
          </cell>
          <cell r="AC10">
            <v>11</v>
          </cell>
          <cell r="AD10">
            <v>926</v>
          </cell>
          <cell r="AE10">
            <v>926</v>
          </cell>
          <cell r="AF10">
            <v>10</v>
          </cell>
          <cell r="AG10">
            <v>1424</v>
          </cell>
          <cell r="AH10">
            <v>1424</v>
          </cell>
          <cell r="AI10">
            <v>9</v>
          </cell>
          <cell r="AJ10">
            <v>9</v>
          </cell>
          <cell r="AK10" t="str">
            <v/>
          </cell>
          <cell r="AL10">
            <v>0</v>
          </cell>
          <cell r="AM10">
            <v>0</v>
          </cell>
          <cell r="AN10" t="str">
            <v>２</v>
          </cell>
          <cell r="AO10" t="str">
            <v>⑧</v>
          </cell>
          <cell r="AP10" t="str">
            <v>１</v>
          </cell>
          <cell r="AQ10" t="str">
            <v>④</v>
          </cell>
          <cell r="AR10">
            <v>7</v>
          </cell>
          <cell r="AS10" t="str">
            <v>７</v>
          </cell>
          <cell r="AT10" t="str">
            <v>⑦</v>
          </cell>
        </row>
        <row r="11">
          <cell r="C11">
            <v>10</v>
          </cell>
          <cell r="D11">
            <v>1</v>
          </cell>
          <cell r="E11">
            <v>5</v>
          </cell>
          <cell r="F11">
            <v>106</v>
          </cell>
          <cell r="G11">
            <v>7463</v>
          </cell>
          <cell r="H11" t="str">
            <v>梅原　真理子</v>
          </cell>
          <cell r="I11">
            <v>3</v>
          </cell>
          <cell r="J11" t="str">
            <v>吉江</v>
          </cell>
          <cell r="K11">
            <v>1999</v>
          </cell>
          <cell r="L11">
            <v>1.5</v>
          </cell>
          <cell r="M11" t="str">
            <v>１９″９９</v>
          </cell>
          <cell r="N11" t="str">
            <v>(+1.5)</v>
          </cell>
          <cell r="O11">
            <v>303</v>
          </cell>
          <cell r="P11">
            <v>125</v>
          </cell>
          <cell r="Q11" t="str">
            <v>１ｍ２５</v>
          </cell>
          <cell r="R11">
            <v>359</v>
          </cell>
          <cell r="S11">
            <v>643</v>
          </cell>
          <cell r="T11" t="str">
            <v>６ｍ４３</v>
          </cell>
          <cell r="U11">
            <v>299</v>
          </cell>
          <cell r="V11">
            <v>3077</v>
          </cell>
          <cell r="W11">
            <v>0.6</v>
          </cell>
          <cell r="X11" t="str">
            <v>３０″７７</v>
          </cell>
          <cell r="Y11" t="str">
            <v>(+0.6)</v>
          </cell>
          <cell r="Z11">
            <v>430</v>
          </cell>
          <cell r="AA11">
            <v>662</v>
          </cell>
          <cell r="AB11">
            <v>662</v>
          </cell>
          <cell r="AC11">
            <v>10</v>
          </cell>
          <cell r="AD11">
            <v>961</v>
          </cell>
          <cell r="AE11">
            <v>961</v>
          </cell>
          <cell r="AF11">
            <v>9</v>
          </cell>
          <cell r="AG11">
            <v>1391</v>
          </cell>
          <cell r="AH11">
            <v>1391</v>
          </cell>
          <cell r="AI11">
            <v>10</v>
          </cell>
          <cell r="AJ11">
            <v>10</v>
          </cell>
          <cell r="AK11" t="str">
            <v/>
          </cell>
          <cell r="AL11">
            <v>0</v>
          </cell>
          <cell r="AM11">
            <v>0</v>
          </cell>
          <cell r="AN11" t="str">
            <v>１</v>
          </cell>
          <cell r="AO11" t="str">
            <v>⑤</v>
          </cell>
          <cell r="AP11" t="str">
            <v>１</v>
          </cell>
          <cell r="AQ11" t="str">
            <v>⑥</v>
          </cell>
          <cell r="AR11">
            <v>8</v>
          </cell>
          <cell r="AS11" t="str">
            <v>８</v>
          </cell>
          <cell r="AT11" t="str">
            <v>⑧</v>
          </cell>
        </row>
        <row r="12">
          <cell r="C12">
            <v>11</v>
          </cell>
          <cell r="D12">
            <v>1</v>
          </cell>
          <cell r="E12">
            <v>2</v>
          </cell>
          <cell r="F12">
            <v>103</v>
          </cell>
          <cell r="G12">
            <v>7702</v>
          </cell>
          <cell r="H12" t="str">
            <v>則島　朋佳</v>
          </cell>
          <cell r="I12">
            <v>3</v>
          </cell>
          <cell r="J12" t="str">
            <v>庄西</v>
          </cell>
          <cell r="K12">
            <v>2232</v>
          </cell>
          <cell r="L12">
            <v>1.5</v>
          </cell>
          <cell r="M12" t="str">
            <v>２２″３２</v>
          </cell>
          <cell r="N12" t="str">
            <v>(+1.5)</v>
          </cell>
          <cell r="O12">
            <v>138</v>
          </cell>
          <cell r="P12">
            <v>120</v>
          </cell>
          <cell r="Q12" t="str">
            <v>１ｍ２０</v>
          </cell>
          <cell r="R12">
            <v>312</v>
          </cell>
          <cell r="S12">
            <v>822</v>
          </cell>
          <cell r="T12" t="str">
            <v>８ｍ２２</v>
          </cell>
          <cell r="U12">
            <v>414</v>
          </cell>
          <cell r="V12">
            <v>3002</v>
          </cell>
          <cell r="W12">
            <v>0.6</v>
          </cell>
          <cell r="X12" t="str">
            <v>３０″０２</v>
          </cell>
          <cell r="Y12" t="str">
            <v>(+0.6)</v>
          </cell>
          <cell r="Z12">
            <v>481</v>
          </cell>
          <cell r="AA12">
            <v>450</v>
          </cell>
          <cell r="AB12">
            <v>450</v>
          </cell>
          <cell r="AC12">
            <v>14</v>
          </cell>
          <cell r="AD12">
            <v>864</v>
          </cell>
          <cell r="AE12">
            <v>864</v>
          </cell>
          <cell r="AF12">
            <v>12</v>
          </cell>
          <cell r="AG12">
            <v>1345</v>
          </cell>
          <cell r="AH12">
            <v>1345</v>
          </cell>
          <cell r="AI12">
            <v>11</v>
          </cell>
          <cell r="AJ12">
            <v>11</v>
          </cell>
          <cell r="AK12" t="str">
            <v/>
          </cell>
          <cell r="AL12">
            <v>0</v>
          </cell>
          <cell r="AM12">
            <v>0</v>
          </cell>
          <cell r="AN12" t="str">
            <v>１</v>
          </cell>
          <cell r="AO12" t="str">
            <v>②</v>
          </cell>
          <cell r="AP12" t="str">
            <v>１</v>
          </cell>
          <cell r="AQ12" t="str">
            <v>③</v>
          </cell>
          <cell r="AR12">
            <v>101</v>
          </cell>
          <cell r="AS12" t="str">
            <v>１</v>
          </cell>
          <cell r="AT12" t="str">
            <v>①</v>
          </cell>
        </row>
        <row r="13">
          <cell r="C13">
            <v>12</v>
          </cell>
          <cell r="D13">
            <v>1</v>
          </cell>
          <cell r="E13">
            <v>6</v>
          </cell>
          <cell r="F13">
            <v>105</v>
          </cell>
          <cell r="G13">
            <v>8220</v>
          </cell>
          <cell r="H13" t="str">
            <v>松本　奈々</v>
          </cell>
          <cell r="I13">
            <v>2</v>
          </cell>
          <cell r="J13" t="str">
            <v>城端</v>
          </cell>
          <cell r="K13">
            <v>1996</v>
          </cell>
          <cell r="L13">
            <v>1.5</v>
          </cell>
          <cell r="M13" t="str">
            <v>１９″９６</v>
          </cell>
          <cell r="N13" t="str">
            <v>(+1.5)</v>
          </cell>
          <cell r="O13">
            <v>306</v>
          </cell>
          <cell r="P13">
            <v>125</v>
          </cell>
          <cell r="Q13" t="str">
            <v>１ｍ２５</v>
          </cell>
          <cell r="R13">
            <v>359</v>
          </cell>
          <cell r="S13">
            <v>555</v>
          </cell>
          <cell r="T13" t="str">
            <v>５ｍ５５</v>
          </cell>
          <cell r="U13">
            <v>243</v>
          </cell>
          <cell r="V13">
            <v>3082</v>
          </cell>
          <cell r="W13">
            <v>0.6</v>
          </cell>
          <cell r="X13" t="str">
            <v>３０″８２</v>
          </cell>
          <cell r="Y13" t="str">
            <v>(+0.6)</v>
          </cell>
          <cell r="Z13">
            <v>426</v>
          </cell>
          <cell r="AA13">
            <v>665</v>
          </cell>
          <cell r="AB13">
            <v>665</v>
          </cell>
          <cell r="AC13">
            <v>9</v>
          </cell>
          <cell r="AD13">
            <v>908</v>
          </cell>
          <cell r="AE13">
            <v>908</v>
          </cell>
          <cell r="AF13">
            <v>11</v>
          </cell>
          <cell r="AG13">
            <v>1334</v>
          </cell>
          <cell r="AH13">
            <v>1334</v>
          </cell>
          <cell r="AI13">
            <v>12</v>
          </cell>
          <cell r="AJ13">
            <v>12</v>
          </cell>
          <cell r="AK13" t="str">
            <v/>
          </cell>
          <cell r="AL13">
            <v>0</v>
          </cell>
          <cell r="AM13">
            <v>0</v>
          </cell>
          <cell r="AN13" t="str">
            <v>１</v>
          </cell>
          <cell r="AO13" t="str">
            <v>⑥</v>
          </cell>
          <cell r="AP13" t="str">
            <v>１</v>
          </cell>
          <cell r="AQ13" t="str">
            <v>⑤</v>
          </cell>
          <cell r="AR13">
            <v>102</v>
          </cell>
          <cell r="AS13" t="str">
            <v>１</v>
          </cell>
          <cell r="AT13" t="str">
            <v>②</v>
          </cell>
        </row>
        <row r="14">
          <cell r="C14">
            <v>13</v>
          </cell>
          <cell r="D14">
            <v>2</v>
          </cell>
          <cell r="E14">
            <v>5</v>
          </cell>
          <cell r="F14">
            <v>108</v>
          </cell>
          <cell r="G14">
            <v>8207</v>
          </cell>
          <cell r="H14" t="str">
            <v>松本　悠里</v>
          </cell>
          <cell r="I14">
            <v>3</v>
          </cell>
          <cell r="J14" t="str">
            <v>城端</v>
          </cell>
          <cell r="K14">
            <v>1949</v>
          </cell>
          <cell r="L14">
            <v>1.1</v>
          </cell>
          <cell r="M14" t="str">
            <v>１９″４９</v>
          </cell>
          <cell r="N14" t="str">
            <v>(+1.1)</v>
          </cell>
          <cell r="O14">
            <v>346</v>
          </cell>
          <cell r="P14">
            <v>110</v>
          </cell>
          <cell r="Q14" t="str">
            <v>１ｍ１０</v>
          </cell>
          <cell r="R14">
            <v>222</v>
          </cell>
          <cell r="S14">
            <v>621</v>
          </cell>
          <cell r="T14" t="str">
            <v>６ｍ２１</v>
          </cell>
          <cell r="U14">
            <v>285</v>
          </cell>
          <cell r="V14">
            <v>3090</v>
          </cell>
          <cell r="W14">
            <v>0.6</v>
          </cell>
          <cell r="X14" t="str">
            <v>３０″９０</v>
          </cell>
          <cell r="Y14" t="str">
            <v>(+0.6)</v>
          </cell>
          <cell r="Z14">
            <v>421</v>
          </cell>
          <cell r="AA14">
            <v>568</v>
          </cell>
          <cell r="AB14">
            <v>568</v>
          </cell>
          <cell r="AC14">
            <v>13</v>
          </cell>
          <cell r="AD14">
            <v>853</v>
          </cell>
          <cell r="AE14">
            <v>853</v>
          </cell>
          <cell r="AF14">
            <v>13</v>
          </cell>
          <cell r="AG14">
            <v>1274</v>
          </cell>
          <cell r="AH14">
            <v>1274</v>
          </cell>
          <cell r="AI14">
            <v>13</v>
          </cell>
          <cell r="AJ14">
            <v>13</v>
          </cell>
          <cell r="AK14" t="str">
            <v/>
          </cell>
          <cell r="AL14">
            <v>0</v>
          </cell>
          <cell r="AM14">
            <v>0</v>
          </cell>
          <cell r="AN14" t="str">
            <v>２</v>
          </cell>
          <cell r="AO14" t="str">
            <v>⑤</v>
          </cell>
          <cell r="AP14" t="str">
            <v>１</v>
          </cell>
          <cell r="AQ14" t="str">
            <v>⑧</v>
          </cell>
          <cell r="AR14">
            <v>103</v>
          </cell>
          <cell r="AS14" t="str">
            <v>１</v>
          </cell>
          <cell r="AT14" t="str">
            <v>③</v>
          </cell>
        </row>
        <row r="15">
          <cell r="C15">
            <v>14</v>
          </cell>
          <cell r="D15">
            <v>2</v>
          </cell>
          <cell r="E15">
            <v>6</v>
          </cell>
          <cell r="F15">
            <v>107</v>
          </cell>
          <cell r="G15">
            <v>7321</v>
          </cell>
          <cell r="H15" t="str">
            <v>土谷　真輝</v>
          </cell>
          <cell r="I15">
            <v>3</v>
          </cell>
          <cell r="J15" t="str">
            <v>福光</v>
          </cell>
          <cell r="K15">
            <v>2048</v>
          </cell>
          <cell r="L15">
            <v>1.1</v>
          </cell>
          <cell r="M15" t="str">
            <v>２０″４８</v>
          </cell>
          <cell r="N15" t="str">
            <v>(+1.1)</v>
          </cell>
          <cell r="O15">
            <v>264</v>
          </cell>
          <cell r="P15">
            <v>120</v>
          </cell>
          <cell r="Q15" t="str">
            <v>１ｍ２０</v>
          </cell>
          <cell r="R15">
            <v>312</v>
          </cell>
          <cell r="S15">
            <v>567</v>
          </cell>
          <cell r="T15" t="str">
            <v>５ｍ６７</v>
          </cell>
          <cell r="U15">
            <v>250</v>
          </cell>
          <cell r="V15">
            <v>3235</v>
          </cell>
          <cell r="W15">
            <v>0.6</v>
          </cell>
          <cell r="X15" t="str">
            <v>３２″３５</v>
          </cell>
          <cell r="Y15" t="str">
            <v>(+0.6)</v>
          </cell>
          <cell r="Z15">
            <v>331</v>
          </cell>
          <cell r="AA15">
            <v>576</v>
          </cell>
          <cell r="AB15">
            <v>576</v>
          </cell>
          <cell r="AC15">
            <v>12</v>
          </cell>
          <cell r="AD15">
            <v>826</v>
          </cell>
          <cell r="AE15">
            <v>826</v>
          </cell>
          <cell r="AF15">
            <v>14</v>
          </cell>
          <cell r="AG15">
            <v>1157</v>
          </cell>
          <cell r="AH15">
            <v>1157</v>
          </cell>
          <cell r="AI15">
            <v>14</v>
          </cell>
          <cell r="AJ15">
            <v>14</v>
          </cell>
          <cell r="AK15" t="str">
            <v/>
          </cell>
          <cell r="AL15">
            <v>0</v>
          </cell>
          <cell r="AM15">
            <v>0</v>
          </cell>
          <cell r="AN15" t="str">
            <v>２</v>
          </cell>
          <cell r="AO15" t="str">
            <v>⑥</v>
          </cell>
          <cell r="AP15" t="str">
            <v>１</v>
          </cell>
          <cell r="AQ15" t="str">
            <v>⑦</v>
          </cell>
          <cell r="AR15">
            <v>104</v>
          </cell>
          <cell r="AS15" t="str">
            <v>１</v>
          </cell>
          <cell r="AT15" t="str">
            <v>④</v>
          </cell>
        </row>
        <row r="16">
          <cell r="C16" t="str">
            <v/>
          </cell>
          <cell r="H16" t="str">
            <v/>
          </cell>
          <cell r="I16" t="str">
            <v/>
          </cell>
          <cell r="J16" t="str">
            <v/>
          </cell>
          <cell r="M16" t="str">
            <v/>
          </cell>
          <cell r="N16" t="str">
            <v/>
          </cell>
          <cell r="O16" t="str">
            <v/>
          </cell>
          <cell r="Q16" t="str">
            <v/>
          </cell>
          <cell r="R16" t="str">
            <v/>
          </cell>
          <cell r="T16" t="str">
            <v/>
          </cell>
          <cell r="U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e">
            <v>#VALUE!</v>
          </cell>
          <cell r="AB16" t="str">
            <v/>
          </cell>
          <cell r="AC16" t="str">
            <v/>
          </cell>
          <cell r="AD16" t="e">
            <v>#VALUE!</v>
          </cell>
          <cell r="AE16" t="str">
            <v/>
          </cell>
          <cell r="AF16" t="str">
            <v/>
          </cell>
          <cell r="AG16" t="e">
            <v>#VALUE!</v>
          </cell>
          <cell r="AH16" t="str">
            <v/>
          </cell>
          <cell r="AI16" t="e">
            <v>#VALUE!</v>
          </cell>
          <cell r="AJ16" t="str">
            <v/>
          </cell>
          <cell r="AK16" t="str">
            <v/>
          </cell>
          <cell r="AL16" t="str">
            <v/>
          </cell>
          <cell r="AM16" t="e">
            <v>#N/A</v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>
            <v>105</v>
          </cell>
          <cell r="AS16" t="str">
            <v>１</v>
          </cell>
          <cell r="AT16" t="str">
            <v>⑤</v>
          </cell>
        </row>
        <row r="17">
          <cell r="C17" t="str">
            <v/>
          </cell>
          <cell r="H17" t="str">
            <v/>
          </cell>
          <cell r="I17" t="str">
            <v/>
          </cell>
          <cell r="J17" t="str">
            <v/>
          </cell>
          <cell r="M17" t="str">
            <v/>
          </cell>
          <cell r="N17" t="str">
            <v/>
          </cell>
          <cell r="O17" t="str">
            <v/>
          </cell>
          <cell r="Q17" t="str">
            <v/>
          </cell>
          <cell r="R17" t="str">
            <v/>
          </cell>
          <cell r="T17" t="str">
            <v/>
          </cell>
          <cell r="U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e">
            <v>#VALUE!</v>
          </cell>
          <cell r="AB17" t="str">
            <v/>
          </cell>
          <cell r="AC17" t="str">
            <v/>
          </cell>
          <cell r="AD17" t="e">
            <v>#VALUE!</v>
          </cell>
          <cell r="AE17" t="str">
            <v/>
          </cell>
          <cell r="AF17" t="str">
            <v/>
          </cell>
          <cell r="AG17" t="e">
            <v>#VALUE!</v>
          </cell>
          <cell r="AH17" t="str">
            <v/>
          </cell>
          <cell r="AI17" t="e">
            <v>#VALUE!</v>
          </cell>
          <cell r="AJ17" t="str">
            <v/>
          </cell>
          <cell r="AK17" t="str">
            <v/>
          </cell>
          <cell r="AL17" t="str">
            <v/>
          </cell>
          <cell r="AM17" t="e">
            <v>#N/A</v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>
            <v>106</v>
          </cell>
          <cell r="AS17" t="str">
            <v>１</v>
          </cell>
          <cell r="AT17" t="str">
            <v>⑥</v>
          </cell>
        </row>
        <row r="18">
          <cell r="C18" t="str">
            <v/>
          </cell>
          <cell r="H18" t="str">
            <v/>
          </cell>
          <cell r="I18" t="str">
            <v/>
          </cell>
          <cell r="J18" t="str">
            <v/>
          </cell>
          <cell r="M18" t="str">
            <v/>
          </cell>
          <cell r="N18" t="str">
            <v/>
          </cell>
          <cell r="O18" t="str">
            <v/>
          </cell>
          <cell r="Q18" t="str">
            <v/>
          </cell>
          <cell r="R18" t="str">
            <v/>
          </cell>
          <cell r="T18" t="str">
            <v/>
          </cell>
          <cell r="U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e">
            <v>#VALUE!</v>
          </cell>
          <cell r="AB18" t="str">
            <v/>
          </cell>
          <cell r="AC18" t="str">
            <v/>
          </cell>
          <cell r="AD18" t="e">
            <v>#VALUE!</v>
          </cell>
          <cell r="AE18" t="str">
            <v/>
          </cell>
          <cell r="AF18" t="str">
            <v/>
          </cell>
          <cell r="AG18" t="e">
            <v>#VALUE!</v>
          </cell>
          <cell r="AH18" t="str">
            <v/>
          </cell>
          <cell r="AI18" t="e">
            <v>#VALUE!</v>
          </cell>
          <cell r="AJ18" t="str">
            <v/>
          </cell>
          <cell r="AK18" t="str">
            <v/>
          </cell>
          <cell r="AL18" t="str">
            <v/>
          </cell>
          <cell r="AM18" t="e">
            <v>#N/A</v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>
            <v>107</v>
          </cell>
          <cell r="AS18" t="str">
            <v>１</v>
          </cell>
          <cell r="AT18" t="str">
            <v>⑦</v>
          </cell>
        </row>
        <row r="19">
          <cell r="C19" t="str">
            <v/>
          </cell>
          <cell r="H19" t="str">
            <v/>
          </cell>
          <cell r="I19" t="str">
            <v/>
          </cell>
          <cell r="J19" t="str">
            <v/>
          </cell>
          <cell r="M19" t="str">
            <v/>
          </cell>
          <cell r="N19" t="str">
            <v/>
          </cell>
          <cell r="O19" t="str">
            <v/>
          </cell>
          <cell r="Q19" t="str">
            <v/>
          </cell>
          <cell r="R19" t="str">
            <v/>
          </cell>
          <cell r="T19" t="str">
            <v/>
          </cell>
          <cell r="U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e">
            <v>#VALUE!</v>
          </cell>
          <cell r="AB19" t="str">
            <v/>
          </cell>
          <cell r="AC19" t="str">
            <v/>
          </cell>
          <cell r="AD19" t="e">
            <v>#VALUE!</v>
          </cell>
          <cell r="AE19" t="str">
            <v/>
          </cell>
          <cell r="AF19" t="str">
            <v/>
          </cell>
          <cell r="AG19" t="e">
            <v>#VALUE!</v>
          </cell>
          <cell r="AH19" t="str">
            <v/>
          </cell>
          <cell r="AI19" t="e">
            <v>#VALUE!</v>
          </cell>
          <cell r="AJ19" t="str">
            <v/>
          </cell>
          <cell r="AK19" t="str">
            <v/>
          </cell>
          <cell r="AL19" t="str">
            <v/>
          </cell>
          <cell r="AM19" t="e">
            <v>#N/A</v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>
            <v>108</v>
          </cell>
          <cell r="AS19" t="str">
            <v>１</v>
          </cell>
          <cell r="AT19" t="str">
            <v>⑧</v>
          </cell>
        </row>
        <row r="20">
          <cell r="C20" t="str">
            <v/>
          </cell>
          <cell r="H20" t="str">
            <v/>
          </cell>
          <cell r="I20" t="str">
            <v/>
          </cell>
          <cell r="J20" t="str">
            <v/>
          </cell>
          <cell r="M20" t="str">
            <v/>
          </cell>
          <cell r="N20" t="str">
            <v/>
          </cell>
          <cell r="O20" t="str">
            <v/>
          </cell>
          <cell r="Q20" t="str">
            <v/>
          </cell>
          <cell r="R20" t="str">
            <v/>
          </cell>
          <cell r="T20" t="str">
            <v/>
          </cell>
          <cell r="U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e">
            <v>#VALUE!</v>
          </cell>
          <cell r="AB20" t="str">
            <v/>
          </cell>
          <cell r="AC20" t="str">
            <v/>
          </cell>
          <cell r="AD20" t="e">
            <v>#VALUE!</v>
          </cell>
          <cell r="AE20" t="str">
            <v/>
          </cell>
          <cell r="AF20" t="str">
            <v/>
          </cell>
          <cell r="AG20" t="e">
            <v>#VALUE!</v>
          </cell>
          <cell r="AH20" t="str">
            <v/>
          </cell>
          <cell r="AI20" t="e">
            <v>#VALUE!</v>
          </cell>
          <cell r="AJ20" t="str">
            <v/>
          </cell>
          <cell r="AK20" t="str">
            <v/>
          </cell>
          <cell r="AL20" t="str">
            <v/>
          </cell>
          <cell r="AM20" t="e">
            <v>#N/A</v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>
            <v>201</v>
          </cell>
          <cell r="AS20" t="str">
            <v>２</v>
          </cell>
          <cell r="AT20" t="str">
            <v>①</v>
          </cell>
        </row>
        <row r="21">
          <cell r="C21" t="str">
            <v/>
          </cell>
          <cell r="H21" t="str">
            <v/>
          </cell>
          <cell r="I21" t="str">
            <v/>
          </cell>
          <cell r="J21" t="str">
            <v/>
          </cell>
          <cell r="M21" t="str">
            <v/>
          </cell>
          <cell r="N21" t="str">
            <v/>
          </cell>
          <cell r="O21" t="str">
            <v/>
          </cell>
          <cell r="Q21" t="str">
            <v/>
          </cell>
          <cell r="R21" t="str">
            <v/>
          </cell>
          <cell r="T21" t="str">
            <v/>
          </cell>
          <cell r="U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e">
            <v>#VALUE!</v>
          </cell>
          <cell r="AB21" t="str">
            <v/>
          </cell>
          <cell r="AC21" t="str">
            <v/>
          </cell>
          <cell r="AD21" t="e">
            <v>#VALUE!</v>
          </cell>
          <cell r="AE21" t="str">
            <v/>
          </cell>
          <cell r="AF21" t="str">
            <v/>
          </cell>
          <cell r="AG21" t="e">
            <v>#VALUE!</v>
          </cell>
          <cell r="AH21" t="str">
            <v/>
          </cell>
          <cell r="AI21" t="e">
            <v>#VALUE!</v>
          </cell>
          <cell r="AJ21" t="str">
            <v/>
          </cell>
          <cell r="AK21" t="str">
            <v/>
          </cell>
          <cell r="AL21" t="str">
            <v/>
          </cell>
          <cell r="AM21" t="e">
            <v>#N/A</v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>
            <v>202</v>
          </cell>
          <cell r="AS21" t="str">
            <v>２</v>
          </cell>
          <cell r="AT21" t="str">
            <v>②</v>
          </cell>
        </row>
        <row r="22">
          <cell r="C22" t="str">
            <v/>
          </cell>
          <cell r="H22" t="str">
            <v/>
          </cell>
          <cell r="I22" t="str">
            <v/>
          </cell>
          <cell r="J22" t="str">
            <v/>
          </cell>
          <cell r="M22" t="str">
            <v/>
          </cell>
          <cell r="N22" t="str">
            <v/>
          </cell>
          <cell r="O22" t="str">
            <v/>
          </cell>
          <cell r="Q22" t="str">
            <v/>
          </cell>
          <cell r="R22" t="str">
            <v/>
          </cell>
          <cell r="T22" t="str">
            <v/>
          </cell>
          <cell r="U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e">
            <v>#VALUE!</v>
          </cell>
          <cell r="AB22" t="str">
            <v/>
          </cell>
          <cell r="AC22" t="str">
            <v/>
          </cell>
          <cell r="AD22" t="e">
            <v>#VALUE!</v>
          </cell>
          <cell r="AE22" t="str">
            <v/>
          </cell>
          <cell r="AF22" t="str">
            <v/>
          </cell>
          <cell r="AG22" t="e">
            <v>#VALUE!</v>
          </cell>
          <cell r="AH22" t="str">
            <v/>
          </cell>
          <cell r="AI22" t="e">
            <v>#VALUE!</v>
          </cell>
          <cell r="AJ22" t="str">
            <v/>
          </cell>
          <cell r="AK22" t="str">
            <v/>
          </cell>
          <cell r="AL22" t="str">
            <v/>
          </cell>
          <cell r="AM22" t="e">
            <v>#N/A</v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>
            <v>203</v>
          </cell>
          <cell r="AS22" t="str">
            <v>２</v>
          </cell>
          <cell r="AT22" t="str">
            <v>③</v>
          </cell>
        </row>
        <row r="23">
          <cell r="C23" t="str">
            <v/>
          </cell>
          <cell r="H23" t="str">
            <v/>
          </cell>
          <cell r="I23" t="str">
            <v/>
          </cell>
          <cell r="J23" t="str">
            <v/>
          </cell>
          <cell r="M23" t="str">
            <v/>
          </cell>
          <cell r="N23" t="str">
            <v/>
          </cell>
          <cell r="O23" t="str">
            <v/>
          </cell>
          <cell r="Q23" t="str">
            <v/>
          </cell>
          <cell r="R23" t="str">
            <v/>
          </cell>
          <cell r="T23" t="str">
            <v/>
          </cell>
          <cell r="U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e">
            <v>#VALUE!</v>
          </cell>
          <cell r="AB23" t="str">
            <v/>
          </cell>
          <cell r="AC23" t="str">
            <v/>
          </cell>
          <cell r="AD23" t="e">
            <v>#VALUE!</v>
          </cell>
          <cell r="AE23" t="str">
            <v/>
          </cell>
          <cell r="AF23" t="str">
            <v/>
          </cell>
          <cell r="AG23" t="e">
            <v>#VALUE!</v>
          </cell>
          <cell r="AH23" t="str">
            <v/>
          </cell>
          <cell r="AI23" t="e">
            <v>#VALUE!</v>
          </cell>
          <cell r="AJ23" t="str">
            <v/>
          </cell>
          <cell r="AK23" t="str">
            <v/>
          </cell>
          <cell r="AL23" t="str">
            <v/>
          </cell>
          <cell r="AM23" t="e">
            <v>#N/A</v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>
            <v>204</v>
          </cell>
          <cell r="AS23" t="str">
            <v>２</v>
          </cell>
          <cell r="AT23" t="str">
            <v>④</v>
          </cell>
        </row>
        <row r="24">
          <cell r="C24" t="str">
            <v/>
          </cell>
          <cell r="H24" t="str">
            <v/>
          </cell>
          <cell r="I24" t="str">
            <v/>
          </cell>
          <cell r="J24" t="str">
            <v/>
          </cell>
          <cell r="M24" t="str">
            <v/>
          </cell>
          <cell r="N24" t="str">
            <v/>
          </cell>
          <cell r="O24" t="str">
            <v/>
          </cell>
          <cell r="Q24" t="str">
            <v/>
          </cell>
          <cell r="R24" t="str">
            <v/>
          </cell>
          <cell r="T24" t="str">
            <v/>
          </cell>
          <cell r="U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e">
            <v>#VALUE!</v>
          </cell>
          <cell r="AB24" t="str">
            <v/>
          </cell>
          <cell r="AC24" t="str">
            <v/>
          </cell>
          <cell r="AD24" t="e">
            <v>#VALUE!</v>
          </cell>
          <cell r="AE24" t="str">
            <v/>
          </cell>
          <cell r="AF24" t="str">
            <v/>
          </cell>
          <cell r="AG24" t="e">
            <v>#VALUE!</v>
          </cell>
          <cell r="AH24" t="str">
            <v/>
          </cell>
          <cell r="AI24" t="e">
            <v>#VALUE!</v>
          </cell>
          <cell r="AJ24" t="str">
            <v/>
          </cell>
          <cell r="AK24" t="str">
            <v/>
          </cell>
          <cell r="AL24" t="str">
            <v/>
          </cell>
          <cell r="AM24" t="e">
            <v>#N/A</v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>
            <v>205</v>
          </cell>
          <cell r="AS24" t="str">
            <v>２</v>
          </cell>
          <cell r="AT24" t="str">
            <v>⑤</v>
          </cell>
        </row>
        <row r="25">
          <cell r="C25" t="str">
            <v/>
          </cell>
          <cell r="H25" t="str">
            <v/>
          </cell>
          <cell r="I25" t="str">
            <v/>
          </cell>
          <cell r="J25" t="str">
            <v/>
          </cell>
          <cell r="M25" t="str">
            <v/>
          </cell>
          <cell r="N25" t="str">
            <v/>
          </cell>
          <cell r="O25" t="str">
            <v/>
          </cell>
          <cell r="Q25" t="str">
            <v/>
          </cell>
          <cell r="R25" t="str">
            <v/>
          </cell>
          <cell r="T25" t="str">
            <v/>
          </cell>
          <cell r="U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e">
            <v>#VALUE!</v>
          </cell>
          <cell r="AB25" t="str">
            <v/>
          </cell>
          <cell r="AC25" t="str">
            <v/>
          </cell>
          <cell r="AD25" t="e">
            <v>#VALUE!</v>
          </cell>
          <cell r="AE25" t="str">
            <v/>
          </cell>
          <cell r="AF25" t="str">
            <v/>
          </cell>
          <cell r="AG25" t="e">
            <v>#VALUE!</v>
          </cell>
          <cell r="AH25" t="str">
            <v/>
          </cell>
          <cell r="AI25" t="e">
            <v>#VALUE!</v>
          </cell>
          <cell r="AJ25" t="str">
            <v/>
          </cell>
          <cell r="AK25" t="str">
            <v/>
          </cell>
          <cell r="AL25" t="str">
            <v/>
          </cell>
          <cell r="AM25" t="e">
            <v>#N/A</v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>
            <v>206</v>
          </cell>
          <cell r="AS25" t="str">
            <v>２</v>
          </cell>
          <cell r="AT25" t="str">
            <v>⑥</v>
          </cell>
        </row>
        <row r="26">
          <cell r="C26" t="str">
            <v/>
          </cell>
          <cell r="H26" t="str">
            <v/>
          </cell>
          <cell r="I26" t="str">
            <v/>
          </cell>
          <cell r="J26" t="str">
            <v/>
          </cell>
          <cell r="M26" t="str">
            <v/>
          </cell>
          <cell r="N26" t="str">
            <v/>
          </cell>
          <cell r="O26" t="str">
            <v/>
          </cell>
          <cell r="Q26" t="str">
            <v/>
          </cell>
          <cell r="R26" t="str">
            <v/>
          </cell>
          <cell r="T26" t="str">
            <v/>
          </cell>
          <cell r="U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e">
            <v>#VALUE!</v>
          </cell>
          <cell r="AB26" t="str">
            <v/>
          </cell>
          <cell r="AC26" t="str">
            <v/>
          </cell>
          <cell r="AD26" t="e">
            <v>#VALUE!</v>
          </cell>
          <cell r="AE26" t="str">
            <v/>
          </cell>
          <cell r="AF26" t="str">
            <v/>
          </cell>
          <cell r="AG26" t="e">
            <v>#VALUE!</v>
          </cell>
          <cell r="AH26" t="str">
            <v/>
          </cell>
          <cell r="AI26" t="e">
            <v>#VALUE!</v>
          </cell>
          <cell r="AJ26" t="str">
            <v/>
          </cell>
          <cell r="AK26" t="str">
            <v/>
          </cell>
          <cell r="AL26" t="str">
            <v/>
          </cell>
          <cell r="AM26" t="e">
            <v>#N/A</v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>
            <v>207</v>
          </cell>
          <cell r="AS26" t="str">
            <v>２</v>
          </cell>
          <cell r="AT26" t="str">
            <v>⑦</v>
          </cell>
        </row>
        <row r="27">
          <cell r="C27" t="str">
            <v/>
          </cell>
          <cell r="H27" t="str">
            <v/>
          </cell>
          <cell r="I27" t="str">
            <v/>
          </cell>
          <cell r="J27" t="str">
            <v/>
          </cell>
          <cell r="M27" t="str">
            <v/>
          </cell>
          <cell r="N27" t="str">
            <v/>
          </cell>
          <cell r="O27" t="str">
            <v/>
          </cell>
          <cell r="Q27" t="str">
            <v/>
          </cell>
          <cell r="R27" t="str">
            <v/>
          </cell>
          <cell r="T27" t="str">
            <v/>
          </cell>
          <cell r="U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e">
            <v>#VALUE!</v>
          </cell>
          <cell r="AB27" t="str">
            <v/>
          </cell>
          <cell r="AC27" t="str">
            <v/>
          </cell>
          <cell r="AD27" t="e">
            <v>#VALUE!</v>
          </cell>
          <cell r="AE27" t="str">
            <v/>
          </cell>
          <cell r="AF27" t="str">
            <v/>
          </cell>
          <cell r="AG27" t="e">
            <v>#VALUE!</v>
          </cell>
          <cell r="AH27" t="str">
            <v/>
          </cell>
          <cell r="AI27" t="e">
            <v>#VALUE!</v>
          </cell>
          <cell r="AJ27" t="str">
            <v/>
          </cell>
          <cell r="AK27" t="str">
            <v/>
          </cell>
          <cell r="AL27" t="str">
            <v/>
          </cell>
          <cell r="AM27" t="e">
            <v>#N/A</v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>
            <v>208</v>
          </cell>
          <cell r="AS27" t="str">
            <v>２</v>
          </cell>
          <cell r="AT27" t="str">
            <v>⑧</v>
          </cell>
        </row>
        <row r="28">
          <cell r="C28" t="str">
            <v/>
          </cell>
          <cell r="H28" t="str">
            <v/>
          </cell>
          <cell r="I28" t="str">
            <v/>
          </cell>
          <cell r="J28" t="str">
            <v/>
          </cell>
          <cell r="M28" t="str">
            <v/>
          </cell>
          <cell r="N28" t="str">
            <v/>
          </cell>
          <cell r="O28" t="str">
            <v/>
          </cell>
          <cell r="Q28" t="str">
            <v/>
          </cell>
          <cell r="R28" t="str">
            <v/>
          </cell>
          <cell r="T28" t="str">
            <v/>
          </cell>
          <cell r="U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e">
            <v>#VALUE!</v>
          </cell>
          <cell r="AB28" t="str">
            <v/>
          </cell>
          <cell r="AC28" t="str">
            <v/>
          </cell>
          <cell r="AD28" t="e">
            <v>#VALUE!</v>
          </cell>
          <cell r="AE28" t="str">
            <v/>
          </cell>
          <cell r="AF28" t="str">
            <v/>
          </cell>
          <cell r="AG28" t="e">
            <v>#VALUE!</v>
          </cell>
          <cell r="AH28" t="str">
            <v/>
          </cell>
          <cell r="AI28" t="e">
            <v>#VALUE!</v>
          </cell>
          <cell r="AJ28" t="str">
            <v/>
          </cell>
          <cell r="AK28" t="str">
            <v/>
          </cell>
          <cell r="AL28" t="str">
            <v/>
          </cell>
          <cell r="AM28" t="e">
            <v>#N/A</v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>
            <v>301</v>
          </cell>
          <cell r="AS28" t="str">
            <v>３</v>
          </cell>
          <cell r="AT28" t="str">
            <v>①</v>
          </cell>
        </row>
        <row r="29">
          <cell r="C29" t="str">
            <v/>
          </cell>
          <cell r="H29" t="str">
            <v/>
          </cell>
          <cell r="I29" t="str">
            <v/>
          </cell>
          <cell r="J29" t="str">
            <v/>
          </cell>
          <cell r="M29" t="str">
            <v/>
          </cell>
          <cell r="N29" t="str">
            <v/>
          </cell>
          <cell r="O29" t="str">
            <v/>
          </cell>
          <cell r="Q29" t="str">
            <v/>
          </cell>
          <cell r="R29" t="str">
            <v/>
          </cell>
          <cell r="T29" t="str">
            <v/>
          </cell>
          <cell r="U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e">
            <v>#VALUE!</v>
          </cell>
          <cell r="AB29" t="str">
            <v/>
          </cell>
          <cell r="AC29" t="str">
            <v/>
          </cell>
          <cell r="AD29" t="e">
            <v>#VALUE!</v>
          </cell>
          <cell r="AE29" t="str">
            <v/>
          </cell>
          <cell r="AF29" t="str">
            <v/>
          </cell>
          <cell r="AG29" t="e">
            <v>#VALUE!</v>
          </cell>
          <cell r="AH29" t="str">
            <v/>
          </cell>
          <cell r="AI29" t="e">
            <v>#VALUE!</v>
          </cell>
          <cell r="AJ29" t="str">
            <v/>
          </cell>
          <cell r="AK29" t="str">
            <v/>
          </cell>
          <cell r="AL29" t="str">
            <v/>
          </cell>
          <cell r="AM29" t="e">
            <v>#N/A</v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>
            <v>302</v>
          </cell>
          <cell r="AS29" t="str">
            <v>３</v>
          </cell>
          <cell r="AT29" t="str">
            <v>②</v>
          </cell>
        </row>
        <row r="30">
          <cell r="C30" t="str">
            <v/>
          </cell>
          <cell r="H30" t="str">
            <v/>
          </cell>
          <cell r="I30" t="str">
            <v/>
          </cell>
          <cell r="J30" t="str">
            <v/>
          </cell>
          <cell r="M30" t="str">
            <v/>
          </cell>
          <cell r="N30" t="str">
            <v/>
          </cell>
          <cell r="O30" t="str">
            <v/>
          </cell>
          <cell r="Q30" t="str">
            <v/>
          </cell>
          <cell r="R30" t="str">
            <v/>
          </cell>
          <cell r="T30" t="str">
            <v/>
          </cell>
          <cell r="U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e">
            <v>#VALUE!</v>
          </cell>
          <cell r="AB30" t="str">
            <v/>
          </cell>
          <cell r="AC30" t="str">
            <v/>
          </cell>
          <cell r="AD30" t="e">
            <v>#VALUE!</v>
          </cell>
          <cell r="AE30" t="str">
            <v/>
          </cell>
          <cell r="AF30" t="str">
            <v/>
          </cell>
          <cell r="AG30" t="e">
            <v>#VALUE!</v>
          </cell>
          <cell r="AH30" t="str">
            <v/>
          </cell>
          <cell r="AI30" t="e">
            <v>#VALUE!</v>
          </cell>
          <cell r="AJ30" t="str">
            <v/>
          </cell>
          <cell r="AK30" t="str">
            <v/>
          </cell>
          <cell r="AL30" t="str">
            <v/>
          </cell>
          <cell r="AM30" t="e">
            <v>#N/A</v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>
            <v>303</v>
          </cell>
          <cell r="AS30" t="str">
            <v>３</v>
          </cell>
          <cell r="AT30" t="str">
            <v>③</v>
          </cell>
        </row>
        <row r="31">
          <cell r="C31" t="str">
            <v/>
          </cell>
          <cell r="H31" t="str">
            <v/>
          </cell>
          <cell r="I31" t="str">
            <v/>
          </cell>
          <cell r="J31" t="str">
            <v/>
          </cell>
          <cell r="M31" t="str">
            <v/>
          </cell>
          <cell r="N31" t="str">
            <v/>
          </cell>
          <cell r="O31" t="str">
            <v/>
          </cell>
          <cell r="Q31" t="str">
            <v/>
          </cell>
          <cell r="R31" t="str">
            <v/>
          </cell>
          <cell r="T31" t="str">
            <v/>
          </cell>
          <cell r="U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e">
            <v>#VALUE!</v>
          </cell>
          <cell r="AB31" t="str">
            <v/>
          </cell>
          <cell r="AC31" t="str">
            <v/>
          </cell>
          <cell r="AD31" t="e">
            <v>#VALUE!</v>
          </cell>
          <cell r="AE31" t="str">
            <v/>
          </cell>
          <cell r="AF31" t="str">
            <v/>
          </cell>
          <cell r="AG31" t="e">
            <v>#VALUE!</v>
          </cell>
          <cell r="AH31" t="str">
            <v/>
          </cell>
          <cell r="AI31" t="e">
            <v>#VALUE!</v>
          </cell>
          <cell r="AJ31" t="str">
            <v/>
          </cell>
          <cell r="AK31" t="str">
            <v/>
          </cell>
          <cell r="AL31" t="str">
            <v/>
          </cell>
          <cell r="AM31" t="e">
            <v>#N/A</v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>
            <v>304</v>
          </cell>
          <cell r="AS31" t="str">
            <v>３</v>
          </cell>
          <cell r="AT31" t="str">
            <v>④</v>
          </cell>
        </row>
        <row r="32">
          <cell r="C32" t="str">
            <v/>
          </cell>
          <cell r="H32" t="str">
            <v/>
          </cell>
          <cell r="I32" t="str">
            <v/>
          </cell>
          <cell r="J32" t="str">
            <v/>
          </cell>
          <cell r="M32" t="str">
            <v/>
          </cell>
          <cell r="N32" t="str">
            <v/>
          </cell>
          <cell r="O32" t="str">
            <v/>
          </cell>
          <cell r="Q32" t="str">
            <v/>
          </cell>
          <cell r="R32" t="str">
            <v/>
          </cell>
          <cell r="T32" t="str">
            <v/>
          </cell>
          <cell r="U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e">
            <v>#VALUE!</v>
          </cell>
          <cell r="AB32" t="str">
            <v/>
          </cell>
          <cell r="AC32" t="str">
            <v/>
          </cell>
          <cell r="AD32" t="e">
            <v>#VALUE!</v>
          </cell>
          <cell r="AE32" t="str">
            <v/>
          </cell>
          <cell r="AF32" t="str">
            <v/>
          </cell>
          <cell r="AG32" t="e">
            <v>#VALUE!</v>
          </cell>
          <cell r="AH32" t="str">
            <v/>
          </cell>
          <cell r="AI32" t="e">
            <v>#VALUE!</v>
          </cell>
          <cell r="AJ32" t="str">
            <v/>
          </cell>
          <cell r="AK32" t="str">
            <v/>
          </cell>
          <cell r="AL32" t="str">
            <v/>
          </cell>
          <cell r="AM32" t="e">
            <v>#N/A</v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>
            <v>305</v>
          </cell>
          <cell r="AS32" t="str">
            <v>３</v>
          </cell>
          <cell r="AT32" t="str">
            <v>⑤</v>
          </cell>
        </row>
        <row r="33">
          <cell r="C33" t="str">
            <v/>
          </cell>
          <cell r="H33" t="str">
            <v/>
          </cell>
          <cell r="I33" t="str">
            <v/>
          </cell>
          <cell r="J33" t="str">
            <v/>
          </cell>
          <cell r="M33" t="str">
            <v/>
          </cell>
          <cell r="N33" t="str">
            <v/>
          </cell>
          <cell r="O33" t="str">
            <v/>
          </cell>
          <cell r="Q33" t="str">
            <v/>
          </cell>
          <cell r="R33" t="str">
            <v/>
          </cell>
          <cell r="T33" t="str">
            <v/>
          </cell>
          <cell r="U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e">
            <v>#VALUE!</v>
          </cell>
          <cell r="AB33" t="str">
            <v/>
          </cell>
          <cell r="AC33" t="str">
            <v/>
          </cell>
          <cell r="AD33" t="e">
            <v>#VALUE!</v>
          </cell>
          <cell r="AE33" t="str">
            <v/>
          </cell>
          <cell r="AF33" t="str">
            <v/>
          </cell>
          <cell r="AG33" t="e">
            <v>#VALUE!</v>
          </cell>
          <cell r="AH33" t="str">
            <v/>
          </cell>
          <cell r="AI33" t="e">
            <v>#VALUE!</v>
          </cell>
          <cell r="AJ33" t="str">
            <v/>
          </cell>
          <cell r="AK33" t="str">
            <v/>
          </cell>
          <cell r="AL33" t="str">
            <v/>
          </cell>
          <cell r="AM33" t="e">
            <v>#N/A</v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>
            <v>306</v>
          </cell>
          <cell r="AS33" t="str">
            <v>３</v>
          </cell>
          <cell r="AT33" t="str">
            <v>⑥</v>
          </cell>
        </row>
        <row r="34">
          <cell r="C34" t="str">
            <v/>
          </cell>
          <cell r="H34" t="str">
            <v/>
          </cell>
          <cell r="I34" t="str">
            <v/>
          </cell>
          <cell r="J34" t="str">
            <v/>
          </cell>
          <cell r="M34" t="str">
            <v/>
          </cell>
          <cell r="N34" t="str">
            <v/>
          </cell>
          <cell r="O34" t="str">
            <v/>
          </cell>
          <cell r="Q34" t="str">
            <v/>
          </cell>
          <cell r="R34" t="str">
            <v/>
          </cell>
          <cell r="T34" t="str">
            <v/>
          </cell>
          <cell r="U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e">
            <v>#VALUE!</v>
          </cell>
          <cell r="AB34" t="str">
            <v/>
          </cell>
          <cell r="AC34" t="str">
            <v/>
          </cell>
          <cell r="AD34" t="e">
            <v>#VALUE!</v>
          </cell>
          <cell r="AE34" t="str">
            <v/>
          </cell>
          <cell r="AF34" t="str">
            <v/>
          </cell>
          <cell r="AG34" t="e">
            <v>#VALUE!</v>
          </cell>
          <cell r="AH34" t="str">
            <v/>
          </cell>
          <cell r="AI34" t="e">
            <v>#VALUE!</v>
          </cell>
          <cell r="AJ34" t="str">
            <v/>
          </cell>
          <cell r="AK34" t="str">
            <v/>
          </cell>
          <cell r="AL34" t="str">
            <v/>
          </cell>
          <cell r="AM34" t="e">
            <v>#N/A</v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>
            <v>307</v>
          </cell>
          <cell r="AS34" t="str">
            <v>３</v>
          </cell>
          <cell r="AT34" t="str">
            <v>⑦</v>
          </cell>
        </row>
        <row r="35">
          <cell r="C35" t="str">
            <v/>
          </cell>
          <cell r="H35" t="str">
            <v/>
          </cell>
          <cell r="I35" t="str">
            <v/>
          </cell>
          <cell r="J35" t="str">
            <v/>
          </cell>
          <cell r="M35" t="str">
            <v/>
          </cell>
          <cell r="N35" t="str">
            <v/>
          </cell>
          <cell r="O35" t="str">
            <v/>
          </cell>
          <cell r="Q35" t="str">
            <v/>
          </cell>
          <cell r="R35" t="str">
            <v/>
          </cell>
          <cell r="T35" t="str">
            <v/>
          </cell>
          <cell r="U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e">
            <v>#VALUE!</v>
          </cell>
          <cell r="AB35" t="str">
            <v/>
          </cell>
          <cell r="AC35" t="str">
            <v/>
          </cell>
          <cell r="AD35" t="e">
            <v>#VALUE!</v>
          </cell>
          <cell r="AE35" t="str">
            <v/>
          </cell>
          <cell r="AF35" t="str">
            <v/>
          </cell>
          <cell r="AG35" t="e">
            <v>#VALUE!</v>
          </cell>
          <cell r="AH35" t="str">
            <v/>
          </cell>
          <cell r="AI35" t="e">
            <v>#VALUE!</v>
          </cell>
          <cell r="AJ35" t="str">
            <v/>
          </cell>
          <cell r="AK35" t="str">
            <v/>
          </cell>
          <cell r="AL35" t="str">
            <v/>
          </cell>
          <cell r="AM35" t="e">
            <v>#N/A</v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>
            <v>308</v>
          </cell>
          <cell r="AS35" t="str">
            <v>３</v>
          </cell>
          <cell r="AT35" t="str">
            <v>⑧</v>
          </cell>
        </row>
        <row r="36">
          <cell r="C36" t="str">
            <v/>
          </cell>
          <cell r="H36" t="str">
            <v/>
          </cell>
          <cell r="I36" t="str">
            <v/>
          </cell>
          <cell r="J36" t="str">
            <v/>
          </cell>
          <cell r="M36" t="str">
            <v/>
          </cell>
          <cell r="N36" t="str">
            <v/>
          </cell>
          <cell r="O36" t="str">
            <v/>
          </cell>
          <cell r="Q36" t="str">
            <v/>
          </cell>
          <cell r="R36" t="str">
            <v/>
          </cell>
          <cell r="T36" t="str">
            <v/>
          </cell>
          <cell r="U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e">
            <v>#VALUE!</v>
          </cell>
          <cell r="AB36" t="str">
            <v/>
          </cell>
          <cell r="AC36" t="str">
            <v/>
          </cell>
          <cell r="AD36" t="e">
            <v>#VALUE!</v>
          </cell>
          <cell r="AE36" t="str">
            <v/>
          </cell>
          <cell r="AF36" t="str">
            <v/>
          </cell>
          <cell r="AG36" t="e">
            <v>#VALUE!</v>
          </cell>
          <cell r="AH36" t="str">
            <v/>
          </cell>
          <cell r="AI36" t="e">
            <v>#VALUE!</v>
          </cell>
          <cell r="AJ36" t="str">
            <v/>
          </cell>
          <cell r="AK36" t="str">
            <v/>
          </cell>
          <cell r="AL36" t="str">
            <v/>
          </cell>
          <cell r="AM36" t="e">
            <v>#N/A</v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>
            <v>401</v>
          </cell>
          <cell r="AS36" t="str">
            <v>４</v>
          </cell>
          <cell r="AT36" t="str">
            <v>①</v>
          </cell>
        </row>
        <row r="37">
          <cell r="C37" t="str">
            <v/>
          </cell>
          <cell r="H37" t="str">
            <v/>
          </cell>
          <cell r="I37" t="str">
            <v/>
          </cell>
          <cell r="J37" t="str">
            <v/>
          </cell>
          <cell r="M37" t="str">
            <v/>
          </cell>
          <cell r="N37" t="str">
            <v/>
          </cell>
          <cell r="O37" t="str">
            <v/>
          </cell>
          <cell r="Q37" t="str">
            <v/>
          </cell>
          <cell r="R37" t="str">
            <v/>
          </cell>
          <cell r="T37" t="str">
            <v/>
          </cell>
          <cell r="U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e">
            <v>#VALUE!</v>
          </cell>
          <cell r="AB37" t="str">
            <v/>
          </cell>
          <cell r="AC37" t="str">
            <v/>
          </cell>
          <cell r="AD37" t="e">
            <v>#VALUE!</v>
          </cell>
          <cell r="AE37" t="str">
            <v/>
          </cell>
          <cell r="AF37" t="str">
            <v/>
          </cell>
          <cell r="AG37" t="e">
            <v>#VALUE!</v>
          </cell>
          <cell r="AH37" t="str">
            <v/>
          </cell>
          <cell r="AI37" t="e">
            <v>#VALUE!</v>
          </cell>
          <cell r="AJ37" t="str">
            <v/>
          </cell>
          <cell r="AK37" t="str">
            <v/>
          </cell>
          <cell r="AL37" t="str">
            <v/>
          </cell>
          <cell r="AM37" t="e">
            <v>#N/A</v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>
            <v>402</v>
          </cell>
          <cell r="AS37" t="str">
            <v>４</v>
          </cell>
          <cell r="AT37" t="str">
            <v>②</v>
          </cell>
        </row>
        <row r="38">
          <cell r="C38" t="str">
            <v/>
          </cell>
          <cell r="H38" t="str">
            <v/>
          </cell>
          <cell r="I38" t="str">
            <v/>
          </cell>
          <cell r="J38" t="str">
            <v/>
          </cell>
          <cell r="M38" t="str">
            <v/>
          </cell>
          <cell r="N38" t="str">
            <v/>
          </cell>
          <cell r="O38" t="str">
            <v/>
          </cell>
          <cell r="Q38" t="str">
            <v/>
          </cell>
          <cell r="R38" t="str">
            <v/>
          </cell>
          <cell r="T38" t="str">
            <v/>
          </cell>
          <cell r="U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e">
            <v>#VALUE!</v>
          </cell>
          <cell r="AB38" t="str">
            <v/>
          </cell>
          <cell r="AC38" t="str">
            <v/>
          </cell>
          <cell r="AD38" t="e">
            <v>#VALUE!</v>
          </cell>
          <cell r="AE38" t="str">
            <v/>
          </cell>
          <cell r="AF38" t="str">
            <v/>
          </cell>
          <cell r="AG38" t="e">
            <v>#VALUE!</v>
          </cell>
          <cell r="AH38" t="str">
            <v/>
          </cell>
          <cell r="AI38" t="e">
            <v>#VALUE!</v>
          </cell>
          <cell r="AJ38" t="str">
            <v/>
          </cell>
          <cell r="AK38" t="str">
            <v/>
          </cell>
          <cell r="AL38" t="str">
            <v/>
          </cell>
          <cell r="AM38" t="e">
            <v>#N/A</v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>
            <v>403</v>
          </cell>
          <cell r="AS38" t="str">
            <v>４</v>
          </cell>
          <cell r="AT38" t="str">
            <v>③</v>
          </cell>
        </row>
        <row r="39">
          <cell r="C39" t="str">
            <v/>
          </cell>
          <cell r="H39" t="str">
            <v/>
          </cell>
          <cell r="I39" t="str">
            <v/>
          </cell>
          <cell r="J39" t="str">
            <v/>
          </cell>
          <cell r="M39" t="str">
            <v/>
          </cell>
          <cell r="N39" t="str">
            <v/>
          </cell>
          <cell r="O39" t="str">
            <v/>
          </cell>
          <cell r="Q39" t="str">
            <v/>
          </cell>
          <cell r="R39" t="str">
            <v/>
          </cell>
          <cell r="T39" t="str">
            <v/>
          </cell>
          <cell r="U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e">
            <v>#VALUE!</v>
          </cell>
          <cell r="AB39" t="str">
            <v/>
          </cell>
          <cell r="AC39" t="str">
            <v/>
          </cell>
          <cell r="AD39" t="e">
            <v>#VALUE!</v>
          </cell>
          <cell r="AE39" t="str">
            <v/>
          </cell>
          <cell r="AF39" t="str">
            <v/>
          </cell>
          <cell r="AG39" t="e">
            <v>#VALUE!</v>
          </cell>
          <cell r="AH39" t="str">
            <v/>
          </cell>
          <cell r="AI39" t="e">
            <v>#VALUE!</v>
          </cell>
          <cell r="AJ39" t="str">
            <v/>
          </cell>
          <cell r="AK39" t="str">
            <v/>
          </cell>
          <cell r="AL39" t="str">
            <v/>
          </cell>
          <cell r="AM39" t="e">
            <v>#N/A</v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>
            <v>404</v>
          </cell>
          <cell r="AS39" t="str">
            <v>４</v>
          </cell>
          <cell r="AT39" t="str">
            <v>④</v>
          </cell>
        </row>
        <row r="40">
          <cell r="C40" t="str">
            <v/>
          </cell>
          <cell r="H40" t="str">
            <v/>
          </cell>
          <cell r="I40" t="str">
            <v/>
          </cell>
          <cell r="J40" t="str">
            <v/>
          </cell>
          <cell r="M40" t="str">
            <v/>
          </cell>
          <cell r="N40" t="str">
            <v/>
          </cell>
          <cell r="O40" t="str">
            <v/>
          </cell>
          <cell r="Q40" t="str">
            <v/>
          </cell>
          <cell r="R40" t="str">
            <v/>
          </cell>
          <cell r="T40" t="str">
            <v/>
          </cell>
          <cell r="U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e">
            <v>#VALUE!</v>
          </cell>
          <cell r="AB40" t="str">
            <v/>
          </cell>
          <cell r="AC40" t="str">
            <v/>
          </cell>
          <cell r="AD40" t="e">
            <v>#VALUE!</v>
          </cell>
          <cell r="AE40" t="str">
            <v/>
          </cell>
          <cell r="AF40" t="str">
            <v/>
          </cell>
          <cell r="AG40" t="e">
            <v>#VALUE!</v>
          </cell>
          <cell r="AH40" t="str">
            <v/>
          </cell>
          <cell r="AI40" t="e">
            <v>#VALUE!</v>
          </cell>
          <cell r="AJ40" t="str">
            <v/>
          </cell>
          <cell r="AK40" t="str">
            <v/>
          </cell>
          <cell r="AL40" t="str">
            <v/>
          </cell>
          <cell r="AM40" t="e">
            <v>#N/A</v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>
            <v>405</v>
          </cell>
          <cell r="AS40" t="str">
            <v>４</v>
          </cell>
          <cell r="AT40" t="str">
            <v>⑤</v>
          </cell>
        </row>
        <row r="41">
          <cell r="C41" t="str">
            <v/>
          </cell>
          <cell r="H41" t="str">
            <v/>
          </cell>
          <cell r="I41" t="str">
            <v/>
          </cell>
          <cell r="J41" t="str">
            <v/>
          </cell>
          <cell r="M41" t="str">
            <v/>
          </cell>
          <cell r="N41" t="str">
            <v/>
          </cell>
          <cell r="O41" t="str">
            <v/>
          </cell>
          <cell r="Q41" t="str">
            <v/>
          </cell>
          <cell r="R41" t="str">
            <v/>
          </cell>
          <cell r="T41" t="str">
            <v/>
          </cell>
          <cell r="U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e">
            <v>#VALUE!</v>
          </cell>
          <cell r="AB41" t="str">
            <v/>
          </cell>
          <cell r="AC41" t="str">
            <v/>
          </cell>
          <cell r="AD41" t="e">
            <v>#VALUE!</v>
          </cell>
          <cell r="AE41" t="str">
            <v/>
          </cell>
          <cell r="AF41" t="str">
            <v/>
          </cell>
          <cell r="AG41" t="e">
            <v>#VALUE!</v>
          </cell>
          <cell r="AH41" t="str">
            <v/>
          </cell>
          <cell r="AI41" t="e">
            <v>#VALUE!</v>
          </cell>
          <cell r="AJ41" t="str">
            <v/>
          </cell>
          <cell r="AK41" t="str">
            <v/>
          </cell>
          <cell r="AL41" t="str">
            <v/>
          </cell>
          <cell r="AM41" t="e">
            <v>#N/A</v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>
            <v>406</v>
          </cell>
          <cell r="AS41" t="str">
            <v>４</v>
          </cell>
          <cell r="AT41" t="str">
            <v>⑥</v>
          </cell>
        </row>
        <row r="42">
          <cell r="C42" t="str">
            <v/>
          </cell>
          <cell r="H42" t="str">
            <v/>
          </cell>
          <cell r="I42" t="str">
            <v/>
          </cell>
          <cell r="J42" t="str">
            <v/>
          </cell>
          <cell r="M42" t="str">
            <v/>
          </cell>
          <cell r="N42" t="str">
            <v/>
          </cell>
          <cell r="O42" t="str">
            <v/>
          </cell>
          <cell r="Q42" t="str">
            <v/>
          </cell>
          <cell r="R42" t="str">
            <v/>
          </cell>
          <cell r="T42" t="str">
            <v/>
          </cell>
          <cell r="U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e">
            <v>#VALUE!</v>
          </cell>
          <cell r="AB42" t="str">
            <v/>
          </cell>
          <cell r="AC42" t="str">
            <v/>
          </cell>
          <cell r="AD42" t="e">
            <v>#VALUE!</v>
          </cell>
          <cell r="AE42" t="str">
            <v/>
          </cell>
          <cell r="AF42" t="str">
            <v/>
          </cell>
          <cell r="AG42" t="e">
            <v>#VALUE!</v>
          </cell>
          <cell r="AH42" t="str">
            <v/>
          </cell>
          <cell r="AI42" t="e">
            <v>#VALUE!</v>
          </cell>
          <cell r="AJ42" t="str">
            <v/>
          </cell>
          <cell r="AK42" t="str">
            <v/>
          </cell>
          <cell r="AL42" t="str">
            <v/>
          </cell>
          <cell r="AM42" t="e">
            <v>#N/A</v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>
            <v>407</v>
          </cell>
          <cell r="AS42" t="str">
            <v>４</v>
          </cell>
          <cell r="AT42" t="str">
            <v>⑦</v>
          </cell>
        </row>
        <row r="43">
          <cell r="C43" t="str">
            <v/>
          </cell>
          <cell r="H43" t="str">
            <v/>
          </cell>
          <cell r="I43" t="str">
            <v/>
          </cell>
          <cell r="J43" t="str">
            <v/>
          </cell>
          <cell r="M43" t="str">
            <v/>
          </cell>
          <cell r="N43" t="str">
            <v/>
          </cell>
          <cell r="O43" t="str">
            <v/>
          </cell>
          <cell r="Q43" t="str">
            <v/>
          </cell>
          <cell r="R43" t="str">
            <v/>
          </cell>
          <cell r="T43" t="str">
            <v/>
          </cell>
          <cell r="U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e">
            <v>#VALUE!</v>
          </cell>
          <cell r="AB43" t="str">
            <v/>
          </cell>
          <cell r="AC43" t="str">
            <v/>
          </cell>
          <cell r="AD43" t="e">
            <v>#VALUE!</v>
          </cell>
          <cell r="AE43" t="str">
            <v/>
          </cell>
          <cell r="AF43" t="str">
            <v/>
          </cell>
          <cell r="AG43" t="e">
            <v>#VALUE!</v>
          </cell>
          <cell r="AH43" t="str">
            <v/>
          </cell>
          <cell r="AI43" t="e">
            <v>#VALUE!</v>
          </cell>
          <cell r="AJ43" t="str">
            <v/>
          </cell>
          <cell r="AK43" t="str">
            <v/>
          </cell>
          <cell r="AL43" t="str">
            <v/>
          </cell>
          <cell r="AM43" t="e">
            <v>#N/A</v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>
            <v>408</v>
          </cell>
          <cell r="AS43" t="str">
            <v>４</v>
          </cell>
          <cell r="AT43" t="str">
            <v>⑧</v>
          </cell>
        </row>
        <row r="44">
          <cell r="C44" t="str">
            <v/>
          </cell>
          <cell r="H44" t="str">
            <v/>
          </cell>
          <cell r="I44" t="str">
            <v/>
          </cell>
          <cell r="J44" t="str">
            <v/>
          </cell>
          <cell r="M44" t="str">
            <v/>
          </cell>
          <cell r="N44" t="str">
            <v/>
          </cell>
          <cell r="O44" t="str">
            <v/>
          </cell>
          <cell r="Q44" t="str">
            <v/>
          </cell>
          <cell r="R44" t="str">
            <v/>
          </cell>
          <cell r="T44" t="str">
            <v/>
          </cell>
          <cell r="U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e">
            <v>#VALUE!</v>
          </cell>
          <cell r="AB44" t="str">
            <v/>
          </cell>
          <cell r="AC44" t="str">
            <v/>
          </cell>
          <cell r="AD44" t="e">
            <v>#VALUE!</v>
          </cell>
          <cell r="AE44" t="str">
            <v/>
          </cell>
          <cell r="AF44" t="str">
            <v/>
          </cell>
          <cell r="AG44" t="e">
            <v>#VALUE!</v>
          </cell>
          <cell r="AH44" t="str">
            <v/>
          </cell>
          <cell r="AI44" t="e">
            <v>#VALUE!</v>
          </cell>
          <cell r="AJ44" t="str">
            <v/>
          </cell>
          <cell r="AK44" t="str">
            <v/>
          </cell>
          <cell r="AL44" t="str">
            <v/>
          </cell>
          <cell r="AM44" t="e">
            <v>#N/A</v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>
            <v>501</v>
          </cell>
          <cell r="AS44" t="str">
            <v>５</v>
          </cell>
          <cell r="AT44" t="str">
            <v>①</v>
          </cell>
        </row>
        <row r="45">
          <cell r="C45" t="str">
            <v/>
          </cell>
          <cell r="H45" t="str">
            <v/>
          </cell>
          <cell r="I45" t="str">
            <v/>
          </cell>
          <cell r="J45" t="str">
            <v/>
          </cell>
          <cell r="M45" t="str">
            <v/>
          </cell>
          <cell r="N45" t="str">
            <v/>
          </cell>
          <cell r="O45" t="str">
            <v/>
          </cell>
          <cell r="Q45" t="str">
            <v/>
          </cell>
          <cell r="R45" t="str">
            <v/>
          </cell>
          <cell r="T45" t="str">
            <v/>
          </cell>
          <cell r="U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e">
            <v>#VALUE!</v>
          </cell>
          <cell r="AB45" t="str">
            <v/>
          </cell>
          <cell r="AC45" t="str">
            <v/>
          </cell>
          <cell r="AD45" t="e">
            <v>#VALUE!</v>
          </cell>
          <cell r="AE45" t="str">
            <v/>
          </cell>
          <cell r="AF45" t="str">
            <v/>
          </cell>
          <cell r="AG45" t="e">
            <v>#VALUE!</v>
          </cell>
          <cell r="AH45" t="str">
            <v/>
          </cell>
          <cell r="AI45" t="e">
            <v>#VALUE!</v>
          </cell>
          <cell r="AJ45" t="str">
            <v/>
          </cell>
          <cell r="AK45" t="str">
            <v/>
          </cell>
          <cell r="AL45" t="str">
            <v/>
          </cell>
          <cell r="AM45" t="e">
            <v>#N/A</v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>
            <v>502</v>
          </cell>
          <cell r="AS45" t="str">
            <v>５</v>
          </cell>
          <cell r="AT45" t="str">
            <v>②</v>
          </cell>
        </row>
        <row r="46">
          <cell r="C46" t="str">
            <v/>
          </cell>
          <cell r="H46" t="str">
            <v/>
          </cell>
          <cell r="I46" t="str">
            <v/>
          </cell>
          <cell r="J46" t="str">
            <v/>
          </cell>
          <cell r="M46" t="str">
            <v/>
          </cell>
          <cell r="N46" t="str">
            <v/>
          </cell>
          <cell r="O46" t="str">
            <v/>
          </cell>
          <cell r="Q46" t="str">
            <v/>
          </cell>
          <cell r="R46" t="str">
            <v/>
          </cell>
          <cell r="T46" t="str">
            <v/>
          </cell>
          <cell r="U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e">
            <v>#VALUE!</v>
          </cell>
          <cell r="AB46" t="str">
            <v/>
          </cell>
          <cell r="AC46" t="str">
            <v/>
          </cell>
          <cell r="AD46" t="e">
            <v>#VALUE!</v>
          </cell>
          <cell r="AE46" t="str">
            <v/>
          </cell>
          <cell r="AF46" t="str">
            <v/>
          </cell>
          <cell r="AG46" t="e">
            <v>#VALUE!</v>
          </cell>
          <cell r="AH46" t="str">
            <v/>
          </cell>
          <cell r="AI46" t="e">
            <v>#VALUE!</v>
          </cell>
          <cell r="AJ46" t="str">
            <v/>
          </cell>
          <cell r="AK46" t="str">
            <v/>
          </cell>
          <cell r="AL46" t="str">
            <v/>
          </cell>
          <cell r="AM46" t="e">
            <v>#N/A</v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>
            <v>503</v>
          </cell>
          <cell r="AS46" t="str">
            <v>５</v>
          </cell>
          <cell r="AT46" t="str">
            <v>③</v>
          </cell>
        </row>
        <row r="47">
          <cell r="C47" t="str">
            <v/>
          </cell>
          <cell r="H47" t="str">
            <v/>
          </cell>
          <cell r="I47" t="str">
            <v/>
          </cell>
          <cell r="J47" t="str">
            <v/>
          </cell>
          <cell r="M47" t="str">
            <v/>
          </cell>
          <cell r="N47" t="str">
            <v/>
          </cell>
          <cell r="O47" t="str">
            <v/>
          </cell>
          <cell r="Q47" t="str">
            <v/>
          </cell>
          <cell r="R47" t="str">
            <v/>
          </cell>
          <cell r="T47" t="str">
            <v/>
          </cell>
          <cell r="U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e">
            <v>#VALUE!</v>
          </cell>
          <cell r="AB47" t="str">
            <v/>
          </cell>
          <cell r="AC47" t="str">
            <v/>
          </cell>
          <cell r="AD47" t="e">
            <v>#VALUE!</v>
          </cell>
          <cell r="AE47" t="str">
            <v/>
          </cell>
          <cell r="AF47" t="str">
            <v/>
          </cell>
          <cell r="AG47" t="e">
            <v>#VALUE!</v>
          </cell>
          <cell r="AH47" t="str">
            <v/>
          </cell>
          <cell r="AI47" t="e">
            <v>#VALUE!</v>
          </cell>
          <cell r="AJ47" t="str">
            <v/>
          </cell>
          <cell r="AK47" t="str">
            <v/>
          </cell>
          <cell r="AL47" t="str">
            <v/>
          </cell>
          <cell r="AM47" t="e">
            <v>#N/A</v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>
            <v>504</v>
          </cell>
          <cell r="AS47" t="str">
            <v>５</v>
          </cell>
          <cell r="AT47" t="str">
            <v>④</v>
          </cell>
        </row>
        <row r="48">
          <cell r="C48" t="str">
            <v/>
          </cell>
          <cell r="H48" t="str">
            <v/>
          </cell>
          <cell r="I48" t="str">
            <v/>
          </cell>
          <cell r="J48" t="str">
            <v/>
          </cell>
          <cell r="M48" t="str">
            <v/>
          </cell>
          <cell r="N48" t="str">
            <v/>
          </cell>
          <cell r="O48" t="str">
            <v/>
          </cell>
          <cell r="Q48" t="str">
            <v/>
          </cell>
          <cell r="R48" t="str">
            <v/>
          </cell>
          <cell r="T48" t="str">
            <v/>
          </cell>
          <cell r="U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e">
            <v>#VALUE!</v>
          </cell>
          <cell r="AB48" t="str">
            <v/>
          </cell>
          <cell r="AC48" t="str">
            <v/>
          </cell>
          <cell r="AD48" t="e">
            <v>#VALUE!</v>
          </cell>
          <cell r="AE48" t="str">
            <v/>
          </cell>
          <cell r="AF48" t="str">
            <v/>
          </cell>
          <cell r="AG48" t="e">
            <v>#VALUE!</v>
          </cell>
          <cell r="AH48" t="str">
            <v/>
          </cell>
          <cell r="AI48" t="e">
            <v>#VALUE!</v>
          </cell>
          <cell r="AJ48" t="str">
            <v/>
          </cell>
          <cell r="AK48" t="str">
            <v/>
          </cell>
          <cell r="AL48" t="str">
            <v/>
          </cell>
          <cell r="AM48" t="e">
            <v>#N/A</v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>
            <v>505</v>
          </cell>
          <cell r="AS48" t="str">
            <v>５</v>
          </cell>
          <cell r="AT48" t="str">
            <v>⑤</v>
          </cell>
        </row>
        <row r="49">
          <cell r="C49" t="str">
            <v/>
          </cell>
          <cell r="H49" t="str">
            <v/>
          </cell>
          <cell r="I49" t="str">
            <v/>
          </cell>
          <cell r="J49" t="str">
            <v/>
          </cell>
          <cell r="M49" t="str">
            <v/>
          </cell>
          <cell r="N49" t="str">
            <v/>
          </cell>
          <cell r="O49" t="str">
            <v/>
          </cell>
          <cell r="Q49" t="str">
            <v/>
          </cell>
          <cell r="R49" t="str">
            <v/>
          </cell>
          <cell r="T49" t="str">
            <v/>
          </cell>
          <cell r="U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e">
            <v>#VALUE!</v>
          </cell>
          <cell r="AB49" t="str">
            <v/>
          </cell>
          <cell r="AC49" t="str">
            <v/>
          </cell>
          <cell r="AD49" t="e">
            <v>#VALUE!</v>
          </cell>
          <cell r="AE49" t="str">
            <v/>
          </cell>
          <cell r="AF49" t="str">
            <v/>
          </cell>
          <cell r="AG49" t="e">
            <v>#VALUE!</v>
          </cell>
          <cell r="AH49" t="str">
            <v/>
          </cell>
          <cell r="AI49" t="e">
            <v>#VALUE!</v>
          </cell>
          <cell r="AJ49" t="str">
            <v/>
          </cell>
          <cell r="AK49" t="str">
            <v/>
          </cell>
          <cell r="AL49" t="str">
            <v/>
          </cell>
          <cell r="AM49" t="e">
            <v>#N/A</v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>
            <v>506</v>
          </cell>
          <cell r="AS49" t="str">
            <v>５</v>
          </cell>
          <cell r="AT49" t="str">
            <v>⑥</v>
          </cell>
        </row>
        <row r="50">
          <cell r="C50" t="str">
            <v/>
          </cell>
          <cell r="H50" t="str">
            <v/>
          </cell>
          <cell r="I50" t="str">
            <v/>
          </cell>
          <cell r="J50" t="str">
            <v/>
          </cell>
          <cell r="M50" t="str">
            <v/>
          </cell>
          <cell r="N50" t="str">
            <v/>
          </cell>
          <cell r="O50" t="str">
            <v/>
          </cell>
          <cell r="Q50" t="str">
            <v/>
          </cell>
          <cell r="R50" t="str">
            <v/>
          </cell>
          <cell r="T50" t="str">
            <v/>
          </cell>
          <cell r="U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e">
            <v>#VALUE!</v>
          </cell>
          <cell r="AB50" t="str">
            <v/>
          </cell>
          <cell r="AC50" t="str">
            <v/>
          </cell>
          <cell r="AD50" t="e">
            <v>#VALUE!</v>
          </cell>
          <cell r="AE50" t="str">
            <v/>
          </cell>
          <cell r="AF50" t="str">
            <v/>
          </cell>
          <cell r="AG50" t="e">
            <v>#VALUE!</v>
          </cell>
          <cell r="AH50" t="str">
            <v/>
          </cell>
          <cell r="AI50" t="e">
            <v>#VALUE!</v>
          </cell>
          <cell r="AJ50" t="str">
            <v/>
          </cell>
          <cell r="AK50" t="str">
            <v/>
          </cell>
          <cell r="AL50" t="str">
            <v/>
          </cell>
          <cell r="AM50" t="e">
            <v>#N/A</v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>
            <v>507</v>
          </cell>
          <cell r="AS50" t="str">
            <v>５</v>
          </cell>
          <cell r="AT50" t="str">
            <v>⑦</v>
          </cell>
        </row>
        <row r="51">
          <cell r="C51" t="str">
            <v/>
          </cell>
          <cell r="H51" t="str">
            <v/>
          </cell>
          <cell r="I51" t="str">
            <v/>
          </cell>
          <cell r="J51" t="str">
            <v/>
          </cell>
          <cell r="M51" t="str">
            <v/>
          </cell>
          <cell r="N51" t="str">
            <v/>
          </cell>
          <cell r="O51" t="str">
            <v/>
          </cell>
          <cell r="Q51" t="str">
            <v/>
          </cell>
          <cell r="R51" t="str">
            <v/>
          </cell>
          <cell r="T51" t="str">
            <v/>
          </cell>
          <cell r="U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e">
            <v>#VALUE!</v>
          </cell>
          <cell r="AB51" t="str">
            <v/>
          </cell>
          <cell r="AC51" t="str">
            <v/>
          </cell>
          <cell r="AD51" t="e">
            <v>#VALUE!</v>
          </cell>
          <cell r="AE51" t="str">
            <v/>
          </cell>
          <cell r="AF51" t="str">
            <v/>
          </cell>
          <cell r="AG51" t="e">
            <v>#VALUE!</v>
          </cell>
          <cell r="AH51" t="str">
            <v/>
          </cell>
          <cell r="AI51" t="e">
            <v>#VALUE!</v>
          </cell>
          <cell r="AJ51" t="str">
            <v/>
          </cell>
          <cell r="AK51" t="str">
            <v/>
          </cell>
          <cell r="AL51" t="str">
            <v/>
          </cell>
          <cell r="AM51" t="e">
            <v>#N/A</v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>
            <v>508</v>
          </cell>
          <cell r="AS51" t="str">
            <v>５</v>
          </cell>
          <cell r="AT51" t="str">
            <v>⑧</v>
          </cell>
        </row>
        <row r="52">
          <cell r="C52" t="str">
            <v/>
          </cell>
          <cell r="H52" t="str">
            <v/>
          </cell>
          <cell r="I52" t="str">
            <v/>
          </cell>
          <cell r="J52" t="str">
            <v/>
          </cell>
          <cell r="M52" t="str">
            <v/>
          </cell>
          <cell r="N52" t="str">
            <v/>
          </cell>
          <cell r="O52" t="str">
            <v/>
          </cell>
          <cell r="Q52" t="str">
            <v/>
          </cell>
          <cell r="R52" t="str">
            <v/>
          </cell>
          <cell r="T52" t="str">
            <v/>
          </cell>
          <cell r="U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e">
            <v>#VALUE!</v>
          </cell>
          <cell r="AB52" t="str">
            <v/>
          </cell>
          <cell r="AC52" t="str">
            <v/>
          </cell>
          <cell r="AD52" t="e">
            <v>#VALUE!</v>
          </cell>
          <cell r="AE52" t="str">
            <v/>
          </cell>
          <cell r="AF52" t="str">
            <v/>
          </cell>
          <cell r="AG52" t="e">
            <v>#VALUE!</v>
          </cell>
          <cell r="AH52" t="str">
            <v/>
          </cell>
          <cell r="AI52" t="e">
            <v>#VALUE!</v>
          </cell>
          <cell r="AJ52" t="str">
            <v/>
          </cell>
          <cell r="AK52" t="str">
            <v/>
          </cell>
          <cell r="AL52" t="str">
            <v/>
          </cell>
          <cell r="AM52" t="e">
            <v>#N/A</v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>
            <v>601</v>
          </cell>
          <cell r="AS52" t="str">
            <v>６</v>
          </cell>
          <cell r="AT52" t="str">
            <v>①</v>
          </cell>
        </row>
        <row r="53">
          <cell r="C53" t="str">
            <v/>
          </cell>
          <cell r="H53" t="str">
            <v/>
          </cell>
          <cell r="I53" t="str">
            <v/>
          </cell>
          <cell r="J53" t="str">
            <v/>
          </cell>
          <cell r="M53" t="str">
            <v/>
          </cell>
          <cell r="N53" t="str">
            <v/>
          </cell>
          <cell r="O53" t="str">
            <v/>
          </cell>
          <cell r="Q53" t="str">
            <v/>
          </cell>
          <cell r="R53" t="str">
            <v/>
          </cell>
          <cell r="T53" t="str">
            <v/>
          </cell>
          <cell r="U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e">
            <v>#VALUE!</v>
          </cell>
          <cell r="AB53" t="str">
            <v/>
          </cell>
          <cell r="AC53" t="str">
            <v/>
          </cell>
          <cell r="AD53" t="e">
            <v>#VALUE!</v>
          </cell>
          <cell r="AE53" t="str">
            <v/>
          </cell>
          <cell r="AF53" t="str">
            <v/>
          </cell>
          <cell r="AG53" t="e">
            <v>#VALUE!</v>
          </cell>
          <cell r="AH53" t="str">
            <v/>
          </cell>
          <cell r="AI53" t="e">
            <v>#VALUE!</v>
          </cell>
          <cell r="AJ53" t="str">
            <v/>
          </cell>
          <cell r="AK53" t="str">
            <v/>
          </cell>
          <cell r="AL53" t="str">
            <v/>
          </cell>
          <cell r="AM53" t="e">
            <v>#N/A</v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>
            <v>602</v>
          </cell>
          <cell r="AS53" t="str">
            <v>６</v>
          </cell>
          <cell r="AT53" t="str">
            <v>②</v>
          </cell>
        </row>
        <row r="54">
          <cell r="C54" t="str">
            <v/>
          </cell>
          <cell r="H54" t="str">
            <v/>
          </cell>
          <cell r="I54" t="str">
            <v/>
          </cell>
          <cell r="J54" t="str">
            <v/>
          </cell>
          <cell r="M54" t="str">
            <v/>
          </cell>
          <cell r="N54" t="str">
            <v/>
          </cell>
          <cell r="O54" t="str">
            <v/>
          </cell>
          <cell r="Q54" t="str">
            <v/>
          </cell>
          <cell r="R54" t="str">
            <v/>
          </cell>
          <cell r="T54" t="str">
            <v/>
          </cell>
          <cell r="U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e">
            <v>#VALUE!</v>
          </cell>
          <cell r="AB54" t="str">
            <v/>
          </cell>
          <cell r="AC54" t="str">
            <v/>
          </cell>
          <cell r="AD54" t="e">
            <v>#VALUE!</v>
          </cell>
          <cell r="AE54" t="str">
            <v/>
          </cell>
          <cell r="AF54" t="str">
            <v/>
          </cell>
          <cell r="AG54" t="e">
            <v>#VALUE!</v>
          </cell>
          <cell r="AH54" t="str">
            <v/>
          </cell>
          <cell r="AI54" t="e">
            <v>#VALUE!</v>
          </cell>
          <cell r="AJ54" t="str">
            <v/>
          </cell>
          <cell r="AK54" t="str">
            <v/>
          </cell>
          <cell r="AL54" t="str">
            <v/>
          </cell>
          <cell r="AM54" t="e">
            <v>#N/A</v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>
            <v>603</v>
          </cell>
          <cell r="AS54" t="str">
            <v>６</v>
          </cell>
          <cell r="AT54" t="str">
            <v>③</v>
          </cell>
        </row>
        <row r="55">
          <cell r="C55" t="str">
            <v/>
          </cell>
          <cell r="H55" t="str">
            <v/>
          </cell>
          <cell r="I55" t="str">
            <v/>
          </cell>
          <cell r="J55" t="str">
            <v/>
          </cell>
          <cell r="M55" t="str">
            <v/>
          </cell>
          <cell r="N55" t="str">
            <v/>
          </cell>
          <cell r="O55" t="str">
            <v/>
          </cell>
          <cell r="Q55" t="str">
            <v/>
          </cell>
          <cell r="R55" t="str">
            <v/>
          </cell>
          <cell r="T55" t="str">
            <v/>
          </cell>
          <cell r="U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e">
            <v>#VALUE!</v>
          </cell>
          <cell r="AB55" t="str">
            <v/>
          </cell>
          <cell r="AC55" t="str">
            <v/>
          </cell>
          <cell r="AD55" t="e">
            <v>#VALUE!</v>
          </cell>
          <cell r="AE55" t="str">
            <v/>
          </cell>
          <cell r="AF55" t="str">
            <v/>
          </cell>
          <cell r="AG55" t="e">
            <v>#VALUE!</v>
          </cell>
          <cell r="AH55" t="str">
            <v/>
          </cell>
          <cell r="AI55" t="e">
            <v>#VALUE!</v>
          </cell>
          <cell r="AJ55" t="str">
            <v/>
          </cell>
          <cell r="AK55" t="str">
            <v/>
          </cell>
          <cell r="AL55" t="str">
            <v/>
          </cell>
          <cell r="AM55" t="e">
            <v>#N/A</v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>
            <v>604</v>
          </cell>
          <cell r="AS55" t="str">
            <v>６</v>
          </cell>
          <cell r="AT55" t="str">
            <v>④</v>
          </cell>
        </row>
        <row r="56">
          <cell r="C56" t="str">
            <v/>
          </cell>
          <cell r="H56" t="str">
            <v/>
          </cell>
          <cell r="I56" t="str">
            <v/>
          </cell>
          <cell r="J56" t="str">
            <v/>
          </cell>
          <cell r="M56" t="str">
            <v/>
          </cell>
          <cell r="N56" t="str">
            <v/>
          </cell>
          <cell r="O56" t="str">
            <v/>
          </cell>
          <cell r="Q56" t="str">
            <v/>
          </cell>
          <cell r="R56" t="str">
            <v/>
          </cell>
          <cell r="T56" t="str">
            <v/>
          </cell>
          <cell r="U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e">
            <v>#VALUE!</v>
          </cell>
          <cell r="AB56" t="str">
            <v/>
          </cell>
          <cell r="AC56" t="str">
            <v/>
          </cell>
          <cell r="AD56" t="e">
            <v>#VALUE!</v>
          </cell>
          <cell r="AE56" t="str">
            <v/>
          </cell>
          <cell r="AF56" t="str">
            <v/>
          </cell>
          <cell r="AG56" t="e">
            <v>#VALUE!</v>
          </cell>
          <cell r="AH56" t="str">
            <v/>
          </cell>
          <cell r="AI56" t="e">
            <v>#VALUE!</v>
          </cell>
          <cell r="AJ56" t="str">
            <v/>
          </cell>
          <cell r="AK56" t="str">
            <v/>
          </cell>
          <cell r="AL56" t="str">
            <v/>
          </cell>
          <cell r="AM56" t="e">
            <v>#N/A</v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>
            <v>605</v>
          </cell>
          <cell r="AS56" t="str">
            <v>６</v>
          </cell>
          <cell r="AT56" t="str">
            <v>⑤</v>
          </cell>
        </row>
        <row r="57">
          <cell r="C57" t="str">
            <v/>
          </cell>
          <cell r="H57" t="str">
            <v/>
          </cell>
          <cell r="I57" t="str">
            <v/>
          </cell>
          <cell r="J57" t="str">
            <v/>
          </cell>
          <cell r="M57" t="str">
            <v/>
          </cell>
          <cell r="N57" t="str">
            <v/>
          </cell>
          <cell r="O57" t="str">
            <v/>
          </cell>
          <cell r="Q57" t="str">
            <v/>
          </cell>
          <cell r="R57" t="str">
            <v/>
          </cell>
          <cell r="T57" t="str">
            <v/>
          </cell>
          <cell r="U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e">
            <v>#VALUE!</v>
          </cell>
          <cell r="AB57" t="str">
            <v/>
          </cell>
          <cell r="AC57" t="str">
            <v/>
          </cell>
          <cell r="AD57" t="e">
            <v>#VALUE!</v>
          </cell>
          <cell r="AE57" t="str">
            <v/>
          </cell>
          <cell r="AF57" t="str">
            <v/>
          </cell>
          <cell r="AG57" t="e">
            <v>#VALUE!</v>
          </cell>
          <cell r="AH57" t="str">
            <v/>
          </cell>
          <cell r="AI57" t="e">
            <v>#VALUE!</v>
          </cell>
          <cell r="AJ57" t="str">
            <v/>
          </cell>
          <cell r="AK57" t="str">
            <v/>
          </cell>
          <cell r="AL57" t="str">
            <v/>
          </cell>
          <cell r="AM57" t="e">
            <v>#N/A</v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>
            <v>606</v>
          </cell>
          <cell r="AS57" t="str">
            <v>６</v>
          </cell>
          <cell r="AT57" t="str">
            <v>⑥</v>
          </cell>
        </row>
        <row r="58">
          <cell r="C58" t="str">
            <v/>
          </cell>
          <cell r="H58" t="str">
            <v/>
          </cell>
          <cell r="I58" t="str">
            <v/>
          </cell>
          <cell r="J58" t="str">
            <v/>
          </cell>
          <cell r="M58" t="str">
            <v/>
          </cell>
          <cell r="N58" t="str">
            <v/>
          </cell>
          <cell r="O58" t="str">
            <v/>
          </cell>
          <cell r="Q58" t="str">
            <v/>
          </cell>
          <cell r="R58" t="str">
            <v/>
          </cell>
          <cell r="T58" t="str">
            <v/>
          </cell>
          <cell r="U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e">
            <v>#VALUE!</v>
          </cell>
          <cell r="AB58" t="str">
            <v/>
          </cell>
          <cell r="AC58" t="str">
            <v/>
          </cell>
          <cell r="AD58" t="e">
            <v>#VALUE!</v>
          </cell>
          <cell r="AE58" t="str">
            <v/>
          </cell>
          <cell r="AF58" t="str">
            <v/>
          </cell>
          <cell r="AG58" t="e">
            <v>#VALUE!</v>
          </cell>
          <cell r="AH58" t="str">
            <v/>
          </cell>
          <cell r="AI58" t="e">
            <v>#VALUE!</v>
          </cell>
          <cell r="AJ58" t="str">
            <v/>
          </cell>
          <cell r="AK58" t="str">
            <v/>
          </cell>
          <cell r="AL58" t="str">
            <v/>
          </cell>
          <cell r="AM58" t="e">
            <v>#N/A</v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>
            <v>607</v>
          </cell>
          <cell r="AS58" t="str">
            <v>６</v>
          </cell>
          <cell r="AT58" t="str">
            <v>⑦</v>
          </cell>
        </row>
        <row r="59">
          <cell r="C59" t="str">
            <v/>
          </cell>
          <cell r="H59" t="str">
            <v/>
          </cell>
          <cell r="I59" t="str">
            <v/>
          </cell>
          <cell r="J59" t="str">
            <v/>
          </cell>
          <cell r="M59" t="str">
            <v/>
          </cell>
          <cell r="N59" t="str">
            <v/>
          </cell>
          <cell r="O59" t="str">
            <v/>
          </cell>
          <cell r="Q59" t="str">
            <v/>
          </cell>
          <cell r="R59" t="str">
            <v/>
          </cell>
          <cell r="T59" t="str">
            <v/>
          </cell>
          <cell r="U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e">
            <v>#VALUE!</v>
          </cell>
          <cell r="AB59" t="str">
            <v/>
          </cell>
          <cell r="AC59" t="str">
            <v/>
          </cell>
          <cell r="AD59" t="e">
            <v>#VALUE!</v>
          </cell>
          <cell r="AE59" t="str">
            <v/>
          </cell>
          <cell r="AF59" t="str">
            <v/>
          </cell>
          <cell r="AG59" t="e">
            <v>#VALUE!</v>
          </cell>
          <cell r="AH59" t="str">
            <v/>
          </cell>
          <cell r="AI59" t="e">
            <v>#VALUE!</v>
          </cell>
          <cell r="AJ59" t="str">
            <v/>
          </cell>
          <cell r="AK59" t="str">
            <v/>
          </cell>
          <cell r="AL59" t="str">
            <v/>
          </cell>
          <cell r="AM59" t="e">
            <v>#N/A</v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>
            <v>608</v>
          </cell>
          <cell r="AS59" t="str">
            <v>６</v>
          </cell>
          <cell r="AT59" t="str">
            <v>⑧</v>
          </cell>
        </row>
        <row r="60">
          <cell r="C60" t="str">
            <v/>
          </cell>
          <cell r="H60" t="str">
            <v/>
          </cell>
          <cell r="I60" t="str">
            <v/>
          </cell>
          <cell r="J60" t="str">
            <v/>
          </cell>
          <cell r="M60" t="str">
            <v/>
          </cell>
          <cell r="N60" t="str">
            <v/>
          </cell>
          <cell r="O60" t="str">
            <v/>
          </cell>
          <cell r="Q60" t="str">
            <v/>
          </cell>
          <cell r="R60" t="str">
            <v/>
          </cell>
          <cell r="T60" t="str">
            <v/>
          </cell>
          <cell r="U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e">
            <v>#VALUE!</v>
          </cell>
          <cell r="AB60" t="str">
            <v/>
          </cell>
          <cell r="AC60" t="str">
            <v/>
          </cell>
          <cell r="AD60" t="e">
            <v>#VALUE!</v>
          </cell>
          <cell r="AE60" t="str">
            <v/>
          </cell>
          <cell r="AF60" t="str">
            <v/>
          </cell>
          <cell r="AG60" t="e">
            <v>#VALUE!</v>
          </cell>
          <cell r="AH60" t="str">
            <v/>
          </cell>
          <cell r="AI60" t="e">
            <v>#VALUE!</v>
          </cell>
          <cell r="AJ60" t="str">
            <v/>
          </cell>
          <cell r="AK60" t="str">
            <v/>
          </cell>
          <cell r="AL60" t="str">
            <v/>
          </cell>
          <cell r="AM60" t="e">
            <v>#N/A</v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</row>
        <row r="61">
          <cell r="C61" t="str">
            <v/>
          </cell>
          <cell r="H61" t="str">
            <v/>
          </cell>
          <cell r="I61" t="str">
            <v/>
          </cell>
          <cell r="J61" t="str">
            <v/>
          </cell>
          <cell r="M61" t="str">
            <v/>
          </cell>
          <cell r="N61" t="str">
            <v/>
          </cell>
          <cell r="O61" t="str">
            <v/>
          </cell>
          <cell r="Q61" t="str">
            <v/>
          </cell>
          <cell r="R61" t="str">
            <v/>
          </cell>
          <cell r="T61" t="str">
            <v/>
          </cell>
          <cell r="U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e">
            <v>#VALUE!</v>
          </cell>
          <cell r="AB61" t="str">
            <v/>
          </cell>
          <cell r="AC61" t="str">
            <v/>
          </cell>
          <cell r="AD61" t="e">
            <v>#VALUE!</v>
          </cell>
          <cell r="AE61" t="str">
            <v/>
          </cell>
          <cell r="AF61" t="str">
            <v/>
          </cell>
          <cell r="AG61" t="e">
            <v>#VALUE!</v>
          </cell>
          <cell r="AH61" t="str">
            <v/>
          </cell>
          <cell r="AI61" t="e">
            <v>#VALUE!</v>
          </cell>
          <cell r="AJ61" t="str">
            <v/>
          </cell>
          <cell r="AK61" t="str">
            <v/>
          </cell>
          <cell r="AL61" t="str">
            <v/>
          </cell>
          <cell r="AM61" t="e">
            <v>#N/A</v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</row>
      </sheetData>
      <sheetData sheetId="24">
        <row r="3">
          <cell r="D3" t="str">
            <v>第47回</v>
          </cell>
          <cell r="F3" t="str">
            <v>砺波地区選手権大会</v>
          </cell>
        </row>
        <row r="4">
          <cell r="D4" t="str">
            <v>平成24年6月1日</v>
          </cell>
        </row>
        <row r="5">
          <cell r="D5" t="str">
            <v>平成24年6月2日</v>
          </cell>
        </row>
        <row r="6">
          <cell r="C6" t="str">
            <v>小矢部</v>
          </cell>
        </row>
        <row r="7">
          <cell r="C7" t="str">
            <v>利川　薫恵</v>
          </cell>
        </row>
      </sheetData>
      <sheetData sheetId="27">
        <row r="60">
          <cell r="B60">
            <v>1</v>
          </cell>
          <cell r="C60">
            <v>8</v>
          </cell>
        </row>
        <row r="61">
          <cell r="B61">
            <v>2</v>
          </cell>
          <cell r="C61">
            <v>7</v>
          </cell>
        </row>
        <row r="62">
          <cell r="B62">
            <v>2.1</v>
          </cell>
          <cell r="C62">
            <v>6.5</v>
          </cell>
        </row>
        <row r="63">
          <cell r="B63">
            <v>2.2</v>
          </cell>
          <cell r="C63">
            <v>6.5</v>
          </cell>
        </row>
        <row r="64">
          <cell r="B64">
            <v>2.3</v>
          </cell>
          <cell r="C64">
            <v>6</v>
          </cell>
        </row>
        <row r="65">
          <cell r="B65">
            <v>2.4</v>
          </cell>
          <cell r="C65">
            <v>6</v>
          </cell>
        </row>
        <row r="66">
          <cell r="B66">
            <v>2.5</v>
          </cell>
          <cell r="C66">
            <v>6</v>
          </cell>
        </row>
        <row r="67">
          <cell r="B67">
            <v>2.6</v>
          </cell>
          <cell r="C67">
            <v>5.5</v>
          </cell>
        </row>
        <row r="68">
          <cell r="B68">
            <v>2.7</v>
          </cell>
          <cell r="C68">
            <v>5.5</v>
          </cell>
        </row>
        <row r="69">
          <cell r="B69">
            <v>2.8</v>
          </cell>
          <cell r="C69">
            <v>5.5</v>
          </cell>
        </row>
        <row r="70">
          <cell r="B70">
            <v>2.9</v>
          </cell>
          <cell r="C70">
            <v>5.5</v>
          </cell>
        </row>
        <row r="71">
          <cell r="B71">
            <v>3</v>
          </cell>
          <cell r="C71">
            <v>6</v>
          </cell>
        </row>
        <row r="72">
          <cell r="B72">
            <v>3.1</v>
          </cell>
          <cell r="C72">
            <v>5.5</v>
          </cell>
        </row>
        <row r="73">
          <cell r="B73">
            <v>3.2</v>
          </cell>
          <cell r="C73">
            <v>5.5</v>
          </cell>
        </row>
        <row r="74">
          <cell r="B74">
            <v>3.3</v>
          </cell>
          <cell r="C74">
            <v>5</v>
          </cell>
        </row>
        <row r="75">
          <cell r="B75">
            <v>3.4</v>
          </cell>
          <cell r="C75">
            <v>5</v>
          </cell>
        </row>
        <row r="76">
          <cell r="B76">
            <v>3.5</v>
          </cell>
          <cell r="C76">
            <v>5</v>
          </cell>
        </row>
        <row r="77">
          <cell r="B77">
            <v>3.6</v>
          </cell>
          <cell r="C77">
            <v>4.5</v>
          </cell>
        </row>
        <row r="78">
          <cell r="B78">
            <v>3.7</v>
          </cell>
          <cell r="C78">
            <v>4.5</v>
          </cell>
        </row>
        <row r="79">
          <cell r="B79">
            <v>3.8</v>
          </cell>
          <cell r="C79">
            <v>4.5</v>
          </cell>
        </row>
        <row r="80">
          <cell r="B80">
            <v>3.9</v>
          </cell>
          <cell r="C80">
            <v>4.5</v>
          </cell>
        </row>
        <row r="81">
          <cell r="B81">
            <v>4</v>
          </cell>
          <cell r="C81">
            <v>5</v>
          </cell>
        </row>
        <row r="82">
          <cell r="B82">
            <v>4.1</v>
          </cell>
          <cell r="C82">
            <v>4.5</v>
          </cell>
        </row>
        <row r="83">
          <cell r="B83">
            <v>4.2</v>
          </cell>
          <cell r="C83">
            <v>4.5</v>
          </cell>
        </row>
        <row r="84">
          <cell r="B84">
            <v>4.3</v>
          </cell>
          <cell r="C84">
            <v>4</v>
          </cell>
        </row>
        <row r="85">
          <cell r="B85">
            <v>4.4</v>
          </cell>
          <cell r="C85">
            <v>4</v>
          </cell>
        </row>
        <row r="86">
          <cell r="B86">
            <v>4.5</v>
          </cell>
          <cell r="C86">
            <v>4</v>
          </cell>
        </row>
        <row r="87">
          <cell r="B87">
            <v>4.6</v>
          </cell>
          <cell r="C87">
            <v>3.5</v>
          </cell>
        </row>
        <row r="88">
          <cell r="B88">
            <v>4.7</v>
          </cell>
          <cell r="C88">
            <v>3.5</v>
          </cell>
        </row>
        <row r="89">
          <cell r="B89">
            <v>4.8</v>
          </cell>
          <cell r="C89">
            <v>3.5</v>
          </cell>
        </row>
        <row r="90">
          <cell r="B90">
            <v>4.9</v>
          </cell>
          <cell r="C90">
            <v>3.5</v>
          </cell>
        </row>
        <row r="91">
          <cell r="B91">
            <v>4.41</v>
          </cell>
          <cell r="C91">
            <v>3</v>
          </cell>
        </row>
        <row r="92">
          <cell r="B92">
            <v>4.42</v>
          </cell>
          <cell r="C92">
            <v>3</v>
          </cell>
        </row>
        <row r="93">
          <cell r="B93">
            <v>4.43</v>
          </cell>
          <cell r="C93">
            <v>3</v>
          </cell>
        </row>
        <row r="94">
          <cell r="B94">
            <v>4.44</v>
          </cell>
          <cell r="C94">
            <v>3</v>
          </cell>
        </row>
        <row r="95">
          <cell r="B95">
            <v>4.45</v>
          </cell>
          <cell r="C95">
            <v>3</v>
          </cell>
        </row>
        <row r="96">
          <cell r="B96">
            <v>5</v>
          </cell>
          <cell r="C96">
            <v>4</v>
          </cell>
        </row>
        <row r="97">
          <cell r="B97">
            <v>5.1</v>
          </cell>
          <cell r="C97">
            <v>3.5</v>
          </cell>
        </row>
        <row r="98">
          <cell r="B98">
            <v>5.2</v>
          </cell>
          <cell r="C98">
            <v>3.5</v>
          </cell>
        </row>
        <row r="99">
          <cell r="B99">
            <v>5.3</v>
          </cell>
          <cell r="C99">
            <v>3</v>
          </cell>
        </row>
        <row r="100">
          <cell r="B100">
            <v>5.4</v>
          </cell>
          <cell r="C100">
            <v>3</v>
          </cell>
        </row>
        <row r="101">
          <cell r="B101">
            <v>5.5</v>
          </cell>
          <cell r="C101">
            <v>3</v>
          </cell>
        </row>
        <row r="102">
          <cell r="B102">
            <v>5.6</v>
          </cell>
          <cell r="C102">
            <v>2.5</v>
          </cell>
        </row>
        <row r="103">
          <cell r="B103">
            <v>5.7</v>
          </cell>
          <cell r="C103">
            <v>2.5</v>
          </cell>
        </row>
        <row r="104">
          <cell r="B104">
            <v>5.8</v>
          </cell>
          <cell r="C104">
            <v>2.5</v>
          </cell>
        </row>
        <row r="105">
          <cell r="B105">
            <v>5.9</v>
          </cell>
          <cell r="C105">
            <v>2.5</v>
          </cell>
        </row>
        <row r="106">
          <cell r="B106">
            <v>6</v>
          </cell>
          <cell r="C106">
            <v>3</v>
          </cell>
        </row>
        <row r="107">
          <cell r="B107">
            <v>6.1</v>
          </cell>
          <cell r="C107">
            <v>2.5</v>
          </cell>
        </row>
        <row r="108">
          <cell r="B108">
            <v>6.2</v>
          </cell>
          <cell r="C108">
            <v>2.5</v>
          </cell>
        </row>
        <row r="109">
          <cell r="B109">
            <v>6.3</v>
          </cell>
          <cell r="C109">
            <v>2</v>
          </cell>
        </row>
        <row r="110">
          <cell r="B110">
            <v>6.4</v>
          </cell>
          <cell r="C110">
            <v>2</v>
          </cell>
        </row>
        <row r="111">
          <cell r="B111">
            <v>6.5</v>
          </cell>
          <cell r="C111">
            <v>2</v>
          </cell>
        </row>
        <row r="112">
          <cell r="B112">
            <v>6.6</v>
          </cell>
          <cell r="C112">
            <v>1.5</v>
          </cell>
        </row>
        <row r="113">
          <cell r="B113">
            <v>6.7</v>
          </cell>
          <cell r="C113">
            <v>1.5</v>
          </cell>
        </row>
        <row r="114">
          <cell r="B114">
            <v>6.8</v>
          </cell>
          <cell r="C114">
            <v>1.5</v>
          </cell>
        </row>
        <row r="115">
          <cell r="B115">
            <v>6.9</v>
          </cell>
          <cell r="C115">
            <v>1.5</v>
          </cell>
        </row>
        <row r="116">
          <cell r="B116">
            <v>7</v>
          </cell>
          <cell r="C116">
            <v>2</v>
          </cell>
        </row>
        <row r="117">
          <cell r="B117">
            <v>7.1</v>
          </cell>
          <cell r="C117">
            <v>1.5</v>
          </cell>
        </row>
        <row r="118">
          <cell r="B118">
            <v>7.2</v>
          </cell>
          <cell r="C118">
            <v>1.5</v>
          </cell>
        </row>
        <row r="119">
          <cell r="B119">
            <v>7.3</v>
          </cell>
          <cell r="C119">
            <v>1</v>
          </cell>
        </row>
        <row r="120">
          <cell r="B120">
            <v>7.4</v>
          </cell>
          <cell r="C120">
            <v>1</v>
          </cell>
        </row>
        <row r="121">
          <cell r="B121">
            <v>7.5</v>
          </cell>
          <cell r="C121">
            <v>1</v>
          </cell>
        </row>
        <row r="122">
          <cell r="B122">
            <v>7.6</v>
          </cell>
          <cell r="C122">
            <v>0.75</v>
          </cell>
        </row>
        <row r="123">
          <cell r="B123">
            <v>7.7</v>
          </cell>
          <cell r="C123">
            <v>0.75</v>
          </cell>
        </row>
        <row r="124">
          <cell r="B124">
            <v>7.8</v>
          </cell>
          <cell r="C124">
            <v>0.75</v>
          </cell>
        </row>
        <row r="125">
          <cell r="B125">
            <v>7.9</v>
          </cell>
          <cell r="C125">
            <v>0.75</v>
          </cell>
        </row>
        <row r="126">
          <cell r="B126">
            <v>8</v>
          </cell>
          <cell r="C126">
            <v>1</v>
          </cell>
        </row>
        <row r="127">
          <cell r="B127">
            <v>8.1</v>
          </cell>
          <cell r="C127">
            <v>0.5</v>
          </cell>
        </row>
        <row r="128">
          <cell r="B128">
            <v>8.2</v>
          </cell>
          <cell r="C128">
            <v>0.5</v>
          </cell>
        </row>
        <row r="129">
          <cell r="B129">
            <v>8.3</v>
          </cell>
          <cell r="C129">
            <v>0.3</v>
          </cell>
        </row>
        <row r="130">
          <cell r="B130">
            <v>8.4</v>
          </cell>
          <cell r="C130">
            <v>0.3</v>
          </cell>
        </row>
        <row r="131">
          <cell r="B131">
            <v>8.5</v>
          </cell>
          <cell r="C131">
            <v>0.3</v>
          </cell>
        </row>
        <row r="132">
          <cell r="B132">
            <v>8.6</v>
          </cell>
          <cell r="C132">
            <v>0.17</v>
          </cell>
        </row>
        <row r="133">
          <cell r="B133">
            <v>8.7</v>
          </cell>
          <cell r="C133">
            <v>0.17</v>
          </cell>
        </row>
        <row r="134">
          <cell r="B134">
            <v>8.8</v>
          </cell>
          <cell r="C134">
            <v>0.17</v>
          </cell>
        </row>
        <row r="135">
          <cell r="B135">
            <v>8.9</v>
          </cell>
          <cell r="C135">
            <v>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4"/>
  <sheetViews>
    <sheetView tabSelected="1" view="pageBreakPreview" zoomScale="60" zoomScaleNormal="75" zoomScalePageLayoutView="0" workbookViewId="0" topLeftCell="A1">
      <selection activeCell="I72" sqref="I72"/>
    </sheetView>
  </sheetViews>
  <sheetFormatPr defaultColWidth="8.796875" defaultRowHeight="14.25"/>
  <cols>
    <col min="1" max="1" width="3" style="165" customWidth="1"/>
    <col min="2" max="2" width="10.59765625" style="0" customWidth="1"/>
    <col min="3" max="3" width="3" style="0" customWidth="1"/>
    <col min="4" max="4" width="12.59765625" style="0" customWidth="1"/>
    <col min="5" max="5" width="8.59765625" style="0" customWidth="1"/>
    <col min="6" max="6" width="3.09765625" style="0" customWidth="1"/>
    <col min="7" max="7" width="4" style="166" customWidth="1"/>
    <col min="8" max="8" width="9.19921875" style="0" customWidth="1"/>
    <col min="9" max="9" width="3.69921875" style="0" bestFit="1" customWidth="1"/>
    <col min="10" max="10" width="8" style="0" hidden="1" customWidth="1"/>
    <col min="11" max="11" width="6.19921875" style="38" hidden="1" customWidth="1"/>
    <col min="12" max="12" width="4.09765625" style="0" bestFit="1" customWidth="1"/>
    <col min="13" max="13" width="12.59765625" style="0" customWidth="1"/>
    <col min="14" max="14" width="8.59765625" style="0" customWidth="1"/>
    <col min="15" max="15" width="3.09765625" style="0" customWidth="1"/>
    <col min="16" max="16" width="4" style="166" customWidth="1"/>
    <col min="17" max="17" width="9.19921875" style="0" customWidth="1"/>
    <col min="18" max="18" width="5.59765625" style="0" customWidth="1"/>
    <col min="19" max="19" width="8" style="0" hidden="1" customWidth="1"/>
    <col min="20" max="20" width="5.59765625" style="38" hidden="1" customWidth="1"/>
    <col min="21" max="21" width="3" style="0" customWidth="1"/>
    <col min="22" max="22" width="12.59765625" style="0" customWidth="1"/>
    <col min="23" max="23" width="8.59765625" style="0" customWidth="1"/>
    <col min="24" max="24" width="3.09765625" style="0" customWidth="1"/>
    <col min="25" max="25" width="4" style="166" customWidth="1"/>
    <col min="26" max="26" width="9.19921875" style="0" customWidth="1"/>
    <col min="27" max="27" width="5.59765625" style="0" customWidth="1"/>
    <col min="28" max="28" width="8" style="0" hidden="1" customWidth="1"/>
    <col min="29" max="29" width="5.59765625" style="38" hidden="1" customWidth="1"/>
    <col min="30" max="30" width="2.8984375" style="0" customWidth="1"/>
    <col min="31" max="31" width="12.59765625" style="0" customWidth="1"/>
    <col min="32" max="32" width="8.59765625" style="0" customWidth="1"/>
    <col min="33" max="33" width="3.09765625" style="0" customWidth="1"/>
    <col min="34" max="34" width="4" style="166" customWidth="1"/>
    <col min="35" max="35" width="9.19921875" style="0" customWidth="1"/>
    <col min="36" max="36" width="5.59765625" style="0" customWidth="1"/>
    <col min="37" max="37" width="8" style="0" hidden="1" customWidth="1"/>
    <col min="38" max="38" width="5.59765625" style="38" hidden="1" customWidth="1"/>
  </cols>
  <sheetData>
    <row r="1" spans="1:39" ht="29.25" customHeight="1">
      <c r="A1" s="1"/>
      <c r="B1" s="2"/>
      <c r="C1" s="3"/>
      <c r="D1" s="2"/>
      <c r="E1" s="2"/>
      <c r="F1" s="3"/>
      <c r="G1" s="4"/>
      <c r="H1" s="5"/>
      <c r="I1" s="2"/>
      <c r="J1" s="2"/>
      <c r="K1" s="6"/>
      <c r="L1" s="3"/>
      <c r="M1" s="2"/>
      <c r="N1" s="7" t="s">
        <v>0</v>
      </c>
      <c r="O1" s="8"/>
      <c r="P1" s="9"/>
      <c r="Q1" s="8"/>
      <c r="R1" s="8"/>
      <c r="S1" s="8"/>
      <c r="T1" s="10"/>
      <c r="U1" s="11"/>
      <c r="V1" s="8"/>
      <c r="W1" s="8"/>
      <c r="X1" s="8"/>
      <c r="Y1" s="9"/>
      <c r="Z1" s="2"/>
      <c r="AA1" s="2"/>
      <c r="AB1" s="2"/>
      <c r="AC1" s="6"/>
      <c r="AD1" s="3"/>
      <c r="AE1" s="2"/>
      <c r="AF1" s="2"/>
      <c r="AG1" s="2"/>
      <c r="AH1" s="12"/>
      <c r="AI1" s="2"/>
      <c r="AJ1" s="13"/>
      <c r="AK1" s="13"/>
      <c r="AL1" s="14"/>
      <c r="AM1" s="15"/>
    </row>
    <row r="2" spans="1:39" ht="18.75" customHeight="1">
      <c r="A2" s="16"/>
      <c r="B2" s="17"/>
      <c r="C2" s="18"/>
      <c r="D2" s="17"/>
      <c r="E2" s="19" t="str">
        <f>'[1]大会情報'!D3</f>
        <v>第47回</v>
      </c>
      <c r="F2" s="18"/>
      <c r="G2" s="20"/>
      <c r="H2" s="19"/>
      <c r="I2" s="17"/>
      <c r="J2" s="17"/>
      <c r="K2" s="21"/>
      <c r="L2" s="18"/>
      <c r="M2" s="17"/>
      <c r="N2" s="17"/>
      <c r="O2" s="17"/>
      <c r="P2" s="22"/>
      <c r="Q2" s="17"/>
      <c r="R2" s="17"/>
      <c r="S2" s="17"/>
      <c r="T2" s="21"/>
      <c r="U2" s="18"/>
      <c r="V2" s="17"/>
      <c r="W2" s="17"/>
      <c r="X2" s="17"/>
      <c r="Y2" s="22"/>
      <c r="Z2" s="17"/>
      <c r="AA2" s="17"/>
      <c r="AB2" s="17"/>
      <c r="AC2" s="21"/>
      <c r="AD2" s="18"/>
      <c r="AE2" s="17"/>
      <c r="AF2" s="17"/>
      <c r="AG2" s="17"/>
      <c r="AH2" s="22"/>
      <c r="AI2" s="17"/>
      <c r="AJ2" s="23"/>
      <c r="AK2" s="23"/>
      <c r="AL2" s="24"/>
      <c r="AM2" s="25"/>
    </row>
    <row r="3" spans="1:39" ht="18.75" customHeight="1">
      <c r="A3" s="16"/>
      <c r="B3" s="17"/>
      <c r="C3" s="18"/>
      <c r="D3" s="26" t="s">
        <v>1</v>
      </c>
      <c r="E3" s="27" t="str">
        <f>'[1]大会情報'!F3</f>
        <v>砺波地区選手権大会</v>
      </c>
      <c r="F3" s="28"/>
      <c r="G3" s="29"/>
      <c r="H3" s="27"/>
      <c r="I3" s="30"/>
      <c r="J3" s="30"/>
      <c r="K3" s="31"/>
      <c r="L3" s="28"/>
      <c r="M3" s="17"/>
      <c r="N3" s="17"/>
      <c r="O3" s="17"/>
      <c r="P3" s="22"/>
      <c r="Q3" s="17"/>
      <c r="R3" s="17"/>
      <c r="S3" s="17"/>
      <c r="T3" s="21"/>
      <c r="U3" s="18"/>
      <c r="V3" s="17"/>
      <c r="W3" s="17"/>
      <c r="X3" s="17"/>
      <c r="Y3" s="22"/>
      <c r="Z3" s="17"/>
      <c r="AA3" s="17"/>
      <c r="AB3" s="17"/>
      <c r="AC3" s="21"/>
      <c r="AD3" s="18"/>
      <c r="AE3" s="32"/>
      <c r="AF3" s="32" t="str">
        <f>'[1]大会情報'!C6</f>
        <v>小矢部</v>
      </c>
      <c r="AG3" s="30"/>
      <c r="AH3" s="33"/>
      <c r="AI3" s="30"/>
      <c r="AJ3" s="34" t="s">
        <v>2</v>
      </c>
      <c r="AK3" s="35"/>
      <c r="AL3" s="36"/>
      <c r="AM3" s="25"/>
    </row>
    <row r="4" spans="1:39" ht="18.75" customHeight="1">
      <c r="A4" s="16"/>
      <c r="B4" s="17"/>
      <c r="C4" s="18"/>
      <c r="D4" s="17"/>
      <c r="E4" s="17"/>
      <c r="F4" s="18"/>
      <c r="G4" s="37"/>
      <c r="H4" s="19"/>
      <c r="I4" s="17"/>
      <c r="J4" s="17"/>
      <c r="K4" s="21"/>
      <c r="L4" s="18"/>
      <c r="M4" s="17"/>
      <c r="N4" s="17"/>
      <c r="O4" s="17"/>
      <c r="P4" s="22"/>
      <c r="Y4" s="22"/>
      <c r="Z4" s="17"/>
      <c r="AA4" s="17"/>
      <c r="AB4" s="17"/>
      <c r="AC4" s="21"/>
      <c r="AD4" s="18"/>
      <c r="AE4" s="17"/>
      <c r="AF4" s="17"/>
      <c r="AG4" s="17"/>
      <c r="AH4" s="22"/>
      <c r="AI4" s="17"/>
      <c r="AJ4" s="23"/>
      <c r="AK4" s="23"/>
      <c r="AL4" s="24"/>
      <c r="AM4" s="25"/>
    </row>
    <row r="5" spans="1:39" ht="18.75" customHeight="1">
      <c r="A5" s="16"/>
      <c r="B5" s="17"/>
      <c r="C5" s="18"/>
      <c r="D5" s="17"/>
      <c r="E5" s="17"/>
      <c r="F5" s="18"/>
      <c r="G5" s="37"/>
      <c r="H5" s="19"/>
      <c r="I5" s="17"/>
      <c r="J5" s="17"/>
      <c r="K5" s="21"/>
      <c r="L5" s="18"/>
      <c r="M5" s="17"/>
      <c r="N5" s="17"/>
      <c r="O5" s="17"/>
      <c r="P5" s="22"/>
      <c r="Q5" s="27"/>
      <c r="R5" s="27" t="str">
        <f>'[1]大会情報'!D4</f>
        <v>平成24年6月1日</v>
      </c>
      <c r="S5" s="27"/>
      <c r="T5" s="39"/>
      <c r="U5" s="28"/>
      <c r="V5" s="40"/>
      <c r="W5" s="28"/>
      <c r="X5" s="30"/>
      <c r="Y5" s="22"/>
      <c r="Z5" s="17"/>
      <c r="AA5" s="17"/>
      <c r="AB5" s="17"/>
      <c r="AC5" s="21"/>
      <c r="AD5" s="18"/>
      <c r="AE5" s="26" t="s">
        <v>3</v>
      </c>
      <c r="AF5" s="41" t="s">
        <v>4</v>
      </c>
      <c r="AG5" s="30"/>
      <c r="AH5" s="33"/>
      <c r="AI5" s="30"/>
      <c r="AJ5" s="42"/>
      <c r="AK5" s="23"/>
      <c r="AL5" s="24"/>
      <c r="AM5" s="25"/>
    </row>
    <row r="6" spans="1:39" ht="18.75" customHeight="1">
      <c r="A6" s="16"/>
      <c r="B6" s="17"/>
      <c r="C6" s="18"/>
      <c r="D6" s="26" t="s">
        <v>5</v>
      </c>
      <c r="E6" s="41" t="str">
        <f>'[1]大会情報'!C7</f>
        <v>利川　薫恵</v>
      </c>
      <c r="F6" s="28"/>
      <c r="G6" s="29"/>
      <c r="H6" s="27"/>
      <c r="I6" s="30"/>
      <c r="J6" s="30"/>
      <c r="K6" s="31"/>
      <c r="L6" s="28"/>
      <c r="M6" s="43"/>
      <c r="N6" s="43"/>
      <c r="O6" s="17"/>
      <c r="P6" s="22"/>
      <c r="Q6" s="27"/>
      <c r="R6" s="27" t="str">
        <f>'[1]大会情報'!D5</f>
        <v>平成24年6月2日</v>
      </c>
      <c r="S6" s="27"/>
      <c r="T6" s="39"/>
      <c r="U6" s="28"/>
      <c r="V6" s="40"/>
      <c r="W6" s="28"/>
      <c r="X6" s="30"/>
      <c r="Y6" s="22"/>
      <c r="Z6" s="17"/>
      <c r="AA6" s="17"/>
      <c r="AB6" s="17"/>
      <c r="AC6" s="21"/>
      <c r="AD6" s="18"/>
      <c r="AE6" s="44" t="s">
        <v>6</v>
      </c>
      <c r="AF6" s="45" t="s">
        <v>7</v>
      </c>
      <c r="AG6" s="46"/>
      <c r="AH6" s="47"/>
      <c r="AI6" s="46"/>
      <c r="AJ6" s="48"/>
      <c r="AK6" s="23"/>
      <c r="AL6" s="24"/>
      <c r="AM6" s="25"/>
    </row>
    <row r="7" spans="1:39" ht="3.75" customHeight="1" thickBot="1">
      <c r="A7" s="49"/>
      <c r="B7" s="50"/>
      <c r="C7" s="51"/>
      <c r="D7" s="50"/>
      <c r="E7" s="50"/>
      <c r="F7" s="51"/>
      <c r="G7" s="52"/>
      <c r="H7" s="53"/>
      <c r="I7" s="50"/>
      <c r="J7" s="50"/>
      <c r="K7" s="54"/>
      <c r="L7" s="51"/>
      <c r="M7" s="50"/>
      <c r="N7" s="50"/>
      <c r="O7" s="50"/>
      <c r="P7" s="55"/>
      <c r="Q7" s="50"/>
      <c r="R7" s="50"/>
      <c r="S7" s="50"/>
      <c r="T7" s="54"/>
      <c r="U7" s="51"/>
      <c r="V7" s="50"/>
      <c r="W7" s="50"/>
      <c r="X7" s="50"/>
      <c r="Y7" s="55"/>
      <c r="Z7" s="50"/>
      <c r="AA7" s="50"/>
      <c r="AB7" s="50"/>
      <c r="AC7" s="54"/>
      <c r="AD7" s="51"/>
      <c r="AE7" s="50"/>
      <c r="AF7" s="50"/>
      <c r="AG7" s="50"/>
      <c r="AH7" s="55"/>
      <c r="AI7" s="50"/>
      <c r="AJ7" s="56"/>
      <c r="AK7" s="56"/>
      <c r="AL7" s="57"/>
      <c r="AM7" s="58"/>
    </row>
    <row r="8" spans="1:39" ht="15" customHeight="1">
      <c r="A8" s="199" t="s">
        <v>8</v>
      </c>
      <c r="B8" s="200"/>
      <c r="C8" s="203" t="s">
        <v>9</v>
      </c>
      <c r="D8" s="205" t="s">
        <v>10</v>
      </c>
      <c r="E8" s="205" t="s">
        <v>11</v>
      </c>
      <c r="F8" s="207" t="s">
        <v>12</v>
      </c>
      <c r="G8" s="209" t="s">
        <v>13</v>
      </c>
      <c r="H8" s="210"/>
      <c r="I8" s="210"/>
      <c r="J8" s="3"/>
      <c r="K8" s="61"/>
      <c r="L8" s="203" t="s">
        <v>9</v>
      </c>
      <c r="M8" s="205" t="s">
        <v>10</v>
      </c>
      <c r="N8" s="205" t="s">
        <v>11</v>
      </c>
      <c r="O8" s="207" t="s">
        <v>12</v>
      </c>
      <c r="P8" s="209" t="s">
        <v>13</v>
      </c>
      <c r="Q8" s="210"/>
      <c r="R8" s="210"/>
      <c r="S8" s="3"/>
      <c r="T8" s="61"/>
      <c r="U8" s="203" t="s">
        <v>9</v>
      </c>
      <c r="V8" s="205" t="s">
        <v>10</v>
      </c>
      <c r="W8" s="205" t="s">
        <v>11</v>
      </c>
      <c r="X8" s="207" t="s">
        <v>12</v>
      </c>
      <c r="Y8" s="209" t="s">
        <v>13</v>
      </c>
      <c r="Z8" s="210"/>
      <c r="AA8" s="210"/>
      <c r="AB8" s="3"/>
      <c r="AC8" s="61"/>
      <c r="AD8" s="203" t="s">
        <v>9</v>
      </c>
      <c r="AE8" s="205" t="s">
        <v>10</v>
      </c>
      <c r="AF8" s="205" t="s">
        <v>11</v>
      </c>
      <c r="AG8" s="207" t="s">
        <v>12</v>
      </c>
      <c r="AH8" s="209" t="s">
        <v>13</v>
      </c>
      <c r="AI8" s="210"/>
      <c r="AJ8" s="210"/>
      <c r="AK8" s="3"/>
      <c r="AL8" s="61"/>
      <c r="AM8" s="62" t="s">
        <v>14</v>
      </c>
    </row>
    <row r="9" spans="1:39" ht="15" customHeight="1" thickBot="1">
      <c r="A9" s="201"/>
      <c r="B9" s="202"/>
      <c r="C9" s="204"/>
      <c r="D9" s="206"/>
      <c r="E9" s="206"/>
      <c r="F9" s="208"/>
      <c r="G9" s="211"/>
      <c r="H9" s="212"/>
      <c r="I9" s="212"/>
      <c r="J9" s="51"/>
      <c r="K9" s="65"/>
      <c r="L9" s="204"/>
      <c r="M9" s="206"/>
      <c r="N9" s="206"/>
      <c r="O9" s="208"/>
      <c r="P9" s="211"/>
      <c r="Q9" s="212"/>
      <c r="R9" s="212"/>
      <c r="S9" s="51"/>
      <c r="T9" s="65"/>
      <c r="U9" s="204"/>
      <c r="V9" s="206"/>
      <c r="W9" s="206"/>
      <c r="X9" s="208"/>
      <c r="Y9" s="211"/>
      <c r="Z9" s="212"/>
      <c r="AA9" s="212"/>
      <c r="AB9" s="51"/>
      <c r="AC9" s="65"/>
      <c r="AD9" s="204"/>
      <c r="AE9" s="206"/>
      <c r="AF9" s="206"/>
      <c r="AG9" s="208"/>
      <c r="AH9" s="211"/>
      <c r="AI9" s="212"/>
      <c r="AJ9" s="212"/>
      <c r="AK9" s="51"/>
      <c r="AL9" s="65"/>
      <c r="AM9" s="66" t="s">
        <v>15</v>
      </c>
    </row>
    <row r="10" spans="1:39" ht="18.75" customHeight="1">
      <c r="A10" s="67"/>
      <c r="B10" s="41" t="s">
        <v>16</v>
      </c>
      <c r="C10" s="68">
        <v>1</v>
      </c>
      <c r="D10" s="69" t="str">
        <f>IF(ISNUMBER(VLOOKUP(C10,'[1]男子プロ編決勝入力 '!$D$2:$O$9,7,0)),VLOOKUP(C10,'[1]男子プロ編決勝入力 '!$D$2:$O$9,3,0),"")</f>
        <v>瀧山　鷹</v>
      </c>
      <c r="E10" s="69" t="str">
        <f>IF(ISNUMBER(VLOOKUP(C10,'[1]男子プロ編決勝入力 '!$D$2:$O$9,7,0)),VLOOKUP(C10,'[1]男子プロ編決勝入力 '!$D$2:$O$9,5,0),"")</f>
        <v>出町</v>
      </c>
      <c r="F10" s="70">
        <f>IF(ISNUMBER(VLOOKUP(C10,'[1]男子プロ編決勝入力 '!$D$2:$O$9,7,0)),VLOOKUP(C10,'[1]男子プロ編決勝入力 '!$D$2:$O$9,4,0),"")</f>
        <v>1</v>
      </c>
      <c r="G10" s="71" t="str">
        <f>IF(ISNUMBER(VLOOKUP(C10,'[1]男子プロ編決勝入力 '!$D$2:$O$9,7,0)),VLOOKUP(C10,'[1]男子プロ編決勝入力 '!$D$2:$O$9,11,0),"")</f>
        <v>大会新</v>
      </c>
      <c r="H10" s="72" t="str">
        <f>IF(ISNUMBER(VLOOKUP(C10,'[1]男子プロ編決勝入力 '!$D$2:$O$9,7,0)),VLOOKUP(C10,'[1]男子プロ編決勝入力 '!$D$2:$O$9,9,0),"")</f>
        <v>１２″３７</v>
      </c>
      <c r="I10" s="73"/>
      <c r="J10" s="43">
        <f>IF(ISNUMBER(VLOOKUP(C10,'[1]男子プロ編決勝入力 '!$D$2:$R$9,7,0)),VLOOKUP(C10,'[1]男子プロ編決勝入力 '!$D$2:$R$9,15,0),"")</f>
        <v>0</v>
      </c>
      <c r="K10" s="74">
        <f>VLOOKUP(C10,'[1]学校得点'!$B$60:$C$135,2,0)</f>
        <v>8</v>
      </c>
      <c r="L10" s="68">
        <v>2</v>
      </c>
      <c r="M10" s="69" t="str">
        <f>IF(ISNUMBER(VLOOKUP(L10,'[1]男子プロ編決勝入力 '!$D$2:$O$9,7,0)),VLOOKUP(L10,'[1]男子プロ編決勝入力 '!$D$2:$O$9,3,0),"")</f>
        <v>阿部マテウス</v>
      </c>
      <c r="N10" s="69" t="str">
        <f>IF(ISNUMBER(VLOOKUP(L10,'[1]男子プロ編決勝入力 '!$D$2:$O$9,7,0)),VLOOKUP(L10,'[1]男子プロ編決勝入力 '!$D$2:$O$9,5,0),"")</f>
        <v>福野</v>
      </c>
      <c r="O10" s="70">
        <f>IF(ISNUMBER(VLOOKUP(L10,'[1]男子プロ編決勝入力 '!$D$2:$O$9,7,0)),VLOOKUP(L10,'[1]男子プロ編決勝入力 '!$D$2:$O$9,4,0),"")</f>
        <v>1</v>
      </c>
      <c r="P10" s="71">
        <f>IF(ISNUMBER(VLOOKUP(L10,'[1]男子プロ編決勝入力 '!$D$2:$O$9,7,0)),VLOOKUP(L10,'[1]男子プロ編決勝入力 '!$D$2:$O$9,11,0),"")</f>
      </c>
      <c r="Q10" s="72" t="str">
        <f>IF(ISNUMBER(VLOOKUP(L10,'[1]男子プロ編決勝入力 '!$D$2:$O$9,7,0)),VLOOKUP(L10,'[1]男子プロ編決勝入力 '!$D$2:$O$9,9,0),"")</f>
        <v>１３″１９</v>
      </c>
      <c r="R10" s="75"/>
      <c r="S10" s="43">
        <f>IF(ISNUMBER(VLOOKUP(L10,'[1]男子プロ編決勝入力 '!$D$2:$R$9,7,0)),VLOOKUP(L10,'[1]男子プロ編決勝入力 '!$D$2:$R$9,15,0),"")</f>
        <v>0</v>
      </c>
      <c r="T10" s="74">
        <f>VLOOKUP(L10,'[1]学校得点'!$B$60:$C$135,2,0)</f>
        <v>7</v>
      </c>
      <c r="U10" s="68">
        <v>3</v>
      </c>
      <c r="V10" s="69" t="str">
        <f>IF(ISNUMBER(VLOOKUP(U10,'[1]男子プロ編決勝入力 '!$D$2:$O$9,7,0)),VLOOKUP(U10,'[1]男子プロ編決勝入力 '!$D$2:$O$9,3,0),"")</f>
        <v>本田　修隆</v>
      </c>
      <c r="W10" s="69" t="str">
        <f>IF(ISNUMBER(VLOOKUP(U10,'[1]男子プロ編決勝入力 '!$D$2:$O$9,7,0)),VLOOKUP(U10,'[1]男子プロ編決勝入力 '!$D$2:$O$9,5,0),"")</f>
        <v>福光</v>
      </c>
      <c r="X10" s="70">
        <f>IF(ISNUMBER(VLOOKUP(U10,'[1]男子プロ編決勝入力 '!$D$2:$O$9,7,0)),VLOOKUP(U10,'[1]男子プロ編決勝入力 '!$D$2:$O$9,4,0),"")</f>
        <v>1</v>
      </c>
      <c r="Y10" s="71">
        <f>IF(ISNUMBER(VLOOKUP(U10,'[1]男子プロ編決勝入力 '!$D$2:$O$9,7,0)),VLOOKUP(U10,'[1]男子プロ編決勝入力 '!$D$2:$O$9,11,0),"")</f>
      </c>
      <c r="Z10" s="72" t="str">
        <f>IF(ISNUMBER(VLOOKUP(U10,'[1]男子プロ編決勝入力 '!$D$2:$O$9,7,0)),VLOOKUP(U10,'[1]男子プロ編決勝入力 '!$D$2:$O$9,9,0),"")</f>
        <v>１３″３０</v>
      </c>
      <c r="AA10" s="76"/>
      <c r="AB10" s="43">
        <f>IF(ISNUMBER(VLOOKUP(U10,'[1]男子プロ編決勝入力 '!$D$2:$R$9,7,0)),VLOOKUP(U10,'[1]男子プロ編決勝入力 '!$D$2:$R$9,15,0),"")</f>
        <v>0</v>
      </c>
      <c r="AC10" s="74">
        <f>VLOOKUP(U10,'[1]学校得点'!$B$60:$C$135,2,0)</f>
        <v>6</v>
      </c>
      <c r="AD10" s="77">
        <v>4</v>
      </c>
      <c r="AE10" s="69" t="str">
        <f>IF(ISNUMBER(VLOOKUP(AD10,'[1]男子プロ編決勝入力 '!$D$2:$O$9,7,0)),VLOOKUP(AD10,'[1]男子プロ編決勝入力 '!$D$2:$O$9,3,0),"")</f>
        <v>濱屋　佑将</v>
      </c>
      <c r="AF10" s="69" t="str">
        <f>IF(ISNUMBER(VLOOKUP(AD10,'[1]男子プロ編決勝入力 '!$D$2:$O$9,7,0)),VLOOKUP(AD10,'[1]男子プロ編決勝入力 '!$D$2:$O$9,5,0),"")</f>
        <v>般若</v>
      </c>
      <c r="AG10" s="70">
        <f>IF(ISNUMBER(VLOOKUP(AD10,'[1]男子プロ編決勝入力 '!$D$2:$O$9,7,0)),VLOOKUP(AD10,'[1]男子プロ編決勝入力 '!$D$2:$O$9,4,0),"")</f>
        <v>1</v>
      </c>
      <c r="AH10" s="71">
        <f>IF(ISNUMBER(VLOOKUP(AD10,'[1]男子プロ編決勝入力 '!$D$2:$O$9,7,0)),VLOOKUP(AD10,'[1]男子プロ編決勝入力 '!$D$2:$O$9,11,0),"")</f>
      </c>
      <c r="AI10" s="72" t="str">
        <f>IF(ISNUMBER(VLOOKUP(AD10,'[1]男子プロ編決勝入力 '!$D$2:$O$9,7,0)),VLOOKUP(AD10,'[1]男子プロ編決勝入力 '!$D$2:$O$9,9,0),"")</f>
        <v>１３″５１</v>
      </c>
      <c r="AJ10" s="76"/>
      <c r="AK10" s="43">
        <f>IF(ISNUMBER(VLOOKUP(AD10,'[1]男子プロ編決勝入力 '!$D$2:$R$9,7,0)),VLOOKUP(AD10,'[1]男子プロ編決勝入力 '!$D$2:$R$9,15,0),"")</f>
        <v>0</v>
      </c>
      <c r="AL10" s="74">
        <f>VLOOKUP(AD10,'[1]学校得点'!$B$60:$C$135,2,0)</f>
        <v>5</v>
      </c>
      <c r="AM10" s="78" t="str">
        <f>IF(ISBLANK('[1]男子プロ編決勝入力 '!K2),"",'[1]男子プロ編決勝入力 '!M2)</f>
        <v>＋１．８</v>
      </c>
    </row>
    <row r="11" spans="1:39" ht="18.75" customHeight="1">
      <c r="A11" s="79"/>
      <c r="B11" s="45"/>
      <c r="C11" s="80">
        <v>5.1</v>
      </c>
      <c r="D11" s="69" t="str">
        <f>IF(ISNUMBER(VLOOKUP(C11,'[1]男子プロ編決勝入力 '!$D$2:$O$9,7,0)),VLOOKUP(C11,'[1]男子プロ編決勝入力 '!$D$2:$O$9,3,0),"")</f>
        <v>岩佐　真</v>
      </c>
      <c r="E11" s="69" t="str">
        <f>IF(ISNUMBER(VLOOKUP(C11,'[1]男子プロ編決勝入力 '!$D$2:$O$9,7,0)),VLOOKUP(C11,'[1]男子プロ編決勝入力 '!$D$2:$O$9,5,0),"")</f>
        <v>吉江</v>
      </c>
      <c r="F11" s="70">
        <f>IF(ISNUMBER(VLOOKUP(C11,'[1]男子プロ編決勝入力 '!$D$2:$O$9,7,0)),VLOOKUP(C11,'[1]男子プロ編決勝入力 '!$D$2:$O$9,4,0),"")</f>
        <v>1</v>
      </c>
      <c r="G11" s="71">
        <f>IF(ISNUMBER(VLOOKUP(C11,'[1]男子プロ編決勝入力 '!$D$2:$O$9,7,0)),VLOOKUP(C11,'[1]男子プロ編決勝入力 '!$D$2:$O$9,11,0),"")</f>
      </c>
      <c r="H11" s="43" t="str">
        <f>IF(ISNUMBER(VLOOKUP(C11,'[1]男子プロ編決勝入力 '!$D$2:$O$9,7,0)),VLOOKUP(C11,'[1]男子プロ編決勝入力 '!$D$2:$O$9,9,0),"")</f>
        <v>１３″６０</v>
      </c>
      <c r="I11" s="81"/>
      <c r="J11" s="45">
        <f>IF(ISNUMBER(VLOOKUP(C11,'[1]男子プロ編決勝入力 '!$D$2:$R$9,7,0)),VLOOKUP(C11,'[1]男子プロ編決勝入力 '!$D$2:$R$9,15,0),"")</f>
        <v>0</v>
      </c>
      <c r="K11" s="82">
        <f>VLOOKUP(C11,'[1]学校得点'!$B$60:$C$135,2,0)</f>
        <v>3.5</v>
      </c>
      <c r="L11" s="80">
        <v>5.2</v>
      </c>
      <c r="M11" s="69" t="str">
        <f>IF(ISNUMBER(VLOOKUP(L11,'[1]男子プロ編決勝入力 '!$D$2:$O$9,7,0)),VLOOKUP(L11,'[1]男子プロ編決勝入力 '!$D$2:$O$9,3,0),"")</f>
        <v>林　　晴希</v>
      </c>
      <c r="N11" s="69" t="str">
        <f>IF(ISNUMBER(VLOOKUP(L11,'[1]男子プロ編決勝入力 '!$D$2:$O$9,7,0)),VLOOKUP(L11,'[1]男子プロ編決勝入力 '!$D$2:$O$9,5,0),"")</f>
        <v>庄川</v>
      </c>
      <c r="O11" s="70">
        <f>IF(ISNUMBER(VLOOKUP(L11,'[1]男子プロ編決勝入力 '!$D$2:$O$9,7,0)),VLOOKUP(L11,'[1]男子プロ編決勝入力 '!$D$2:$O$9,4,0),"")</f>
        <v>1</v>
      </c>
      <c r="P11" s="71">
        <f>IF(ISNUMBER(VLOOKUP(L11,'[1]男子プロ編決勝入力 '!$D$2:$O$9,7,0)),VLOOKUP(L11,'[1]男子プロ編決勝入力 '!$D$2:$O$9,11,0),"")</f>
      </c>
      <c r="Q11" s="43" t="str">
        <f>IF(ISNUMBER(VLOOKUP(L11,'[1]男子プロ編決勝入力 '!$D$2:$O$9,7,0)),VLOOKUP(L11,'[1]男子プロ編決勝入力 '!$D$2:$O$9,9,0),"")</f>
        <v>１３″６０</v>
      </c>
      <c r="R11" s="81"/>
      <c r="S11" s="45">
        <f>IF(ISNUMBER(VLOOKUP(L11,'[1]男子プロ編決勝入力 '!$D$2:$R$9,7,0)),VLOOKUP(L11,'[1]男子プロ編決勝入力 '!$D$2:$R$9,15,0),"")</f>
        <v>0</v>
      </c>
      <c r="T11" s="82">
        <f>VLOOKUP(L11,'[1]学校得点'!$B$60:$C$135,2,0)</f>
        <v>3.5</v>
      </c>
      <c r="U11" s="80">
        <v>7</v>
      </c>
      <c r="V11" s="83" t="str">
        <f>IF(ISNUMBER(VLOOKUP(U11,'[1]男子プロ編決勝入力 '!$D$2:$O$9,7,0)),VLOOKUP(U11,'[1]男子プロ編決勝入力 '!$D$2:$O$9,3,0),"")</f>
        <v>松本　竜河</v>
      </c>
      <c r="W11" s="83" t="str">
        <f>IF(ISNUMBER(VLOOKUP(U11,'[1]男子プロ編決勝入力 '!$D$2:$O$9,7,0)),VLOOKUP(U11,'[1]男子プロ編決勝入力 '!$D$2:$O$9,5,0),"")</f>
        <v>城端</v>
      </c>
      <c r="X11" s="84">
        <f>IF(ISNUMBER(VLOOKUP(U11,'[1]男子プロ編決勝入力 '!$D$2:$O$9,7,0)),VLOOKUP(U11,'[1]男子プロ編決勝入力 '!$D$2:$O$9,4,0),"")</f>
        <v>1</v>
      </c>
      <c r="Y11" s="71">
        <f>IF(ISNUMBER(VLOOKUP(U11,'[1]男子プロ編決勝入力 '!$D$2:$O$9,7,0)),VLOOKUP(U11,'[1]男子プロ編決勝入力 '!$D$2:$O$9,11,0),"")</f>
      </c>
      <c r="Z11" s="45" t="str">
        <f>IF(ISNUMBER(VLOOKUP(U11,'[1]男子プロ編決勝入力 '!$D$2:$O$9,7,0)),VLOOKUP(U11,'[1]男子プロ編決勝入力 '!$D$2:$O$9,9,0),"")</f>
        <v>１３″６１</v>
      </c>
      <c r="AA11" s="81"/>
      <c r="AB11" s="45">
        <f>IF(ISNUMBER(VLOOKUP(U11,'[1]男子プロ編決勝入力 '!$D$2:$R$9,7,0)),VLOOKUP(U11,'[1]男子プロ編決勝入力 '!$D$2:$R$9,15,0),"")</f>
        <v>0</v>
      </c>
      <c r="AC11" s="82">
        <f>VLOOKUP(U11,'[1]学校得点'!$B$60:$C$135,2,0)</f>
        <v>2</v>
      </c>
      <c r="AD11" s="80">
        <v>8</v>
      </c>
      <c r="AE11" s="69" t="str">
        <f>IF(ISNUMBER(VLOOKUP(AD11,'[1]男子プロ編決勝入力 '!$D$2:$O$9,7,0)),VLOOKUP(AD11,'[1]男子プロ編決勝入力 '!$D$2:$O$9,3,0),"")</f>
        <v>片岡　輝</v>
      </c>
      <c r="AF11" s="69" t="str">
        <f>IF(ISNUMBER(VLOOKUP(AD11,'[1]男子プロ編決勝入力 '!$D$2:$O$9,7,0)),VLOOKUP(AD11,'[1]男子プロ編決勝入力 '!$D$2:$O$9,5,0),"")</f>
        <v>大谷</v>
      </c>
      <c r="AG11" s="70">
        <f>IF(ISNUMBER(VLOOKUP(AD11,'[1]男子プロ編決勝入力 '!$D$2:$O$9,7,0)),VLOOKUP(AD11,'[1]男子プロ編決勝入力 '!$D$2:$O$9,4,0),"")</f>
        <v>1</v>
      </c>
      <c r="AH11" s="71">
        <f>IF(ISNUMBER(VLOOKUP(AD11,'[1]男子プロ編決勝入力 '!$D$2:$O$9,7,0)),VLOOKUP(AD11,'[1]男子プロ編決勝入力 '!$D$2:$O$9,11,0),"")</f>
      </c>
      <c r="AI11" s="43" t="str">
        <f>IF(ISNUMBER(VLOOKUP(AD11,'[1]男子プロ編決勝入力 '!$D$2:$O$9,7,0)),VLOOKUP(AD11,'[1]男子プロ編決勝入力 '!$D$2:$O$9,9,0),"")</f>
        <v>１３″７３</v>
      </c>
      <c r="AJ11" s="81"/>
      <c r="AK11" s="45">
        <f>IF(ISNUMBER(VLOOKUP(AD11,'[1]男子プロ編決勝入力 '!$D$2:$R$9,7,0)),VLOOKUP(AD11,'[1]男子プロ編決勝入力 '!$D$2:$R$9,15,0),"")</f>
        <v>0</v>
      </c>
      <c r="AL11" s="82">
        <f>VLOOKUP(AD11,'[1]学校得点'!$B$60:$C$135,2,0)</f>
        <v>1</v>
      </c>
      <c r="AM11" s="85"/>
    </row>
    <row r="12" spans="1:39" ht="18.75" customHeight="1">
      <c r="A12" s="79"/>
      <c r="B12" s="45"/>
      <c r="C12" s="80"/>
      <c r="D12" s="83"/>
      <c r="E12" s="83"/>
      <c r="F12" s="84"/>
      <c r="G12" s="86"/>
      <c r="H12" s="87"/>
      <c r="I12" s="88"/>
      <c r="J12" s="88"/>
      <c r="K12" s="82"/>
      <c r="L12" s="80"/>
      <c r="M12" s="83"/>
      <c r="N12" s="83"/>
      <c r="O12" s="84"/>
      <c r="P12" s="86"/>
      <c r="Q12" s="87"/>
      <c r="R12" s="88"/>
      <c r="S12" s="88"/>
      <c r="T12" s="82"/>
      <c r="U12" s="80"/>
      <c r="V12" s="69"/>
      <c r="W12" s="69"/>
      <c r="X12" s="70"/>
      <c r="Y12" s="89"/>
      <c r="Z12" s="19"/>
      <c r="AA12" s="90"/>
      <c r="AB12" s="90"/>
      <c r="AC12" s="91"/>
      <c r="AD12" s="92"/>
      <c r="AE12" s="83">
        <f>IF(ISNUMBER(VLOOKUP(AD12,'[1]男子プロ編予選入力'!$F$2:$M$97,7,0)),VLOOKUP(AD12,'[1]男子プロ編予選入力'!$F$2:$M$97,3,0),"")</f>
      </c>
      <c r="AF12" s="83">
        <f>IF(ISNUMBER(VLOOKUP(AD12,'[1]男子プロ編予選入力'!$F$2:$M$97,7,0)),VLOOKUP(AD12,'[1]男子プロ編予選入力'!$F$2:$M$97,5,0),"")</f>
      </c>
      <c r="AG12" s="84">
        <f>IF(ISNUMBER(VLOOKUP(AD12,'[1]男子プロ編予選入力'!$F$2:$M$97,7,0)),VLOOKUP(AD12,'[1]男子プロ編予選入力'!$F$2:$M$97,4,0),"")</f>
      </c>
      <c r="AH12" s="86"/>
      <c r="AI12" s="87">
        <f>IF(ISNUMBER(VLOOKUP(AD12,'[1]男子プロ編予選入力'!$F$2:$M$97,7,0)),VLOOKUP(AD12,'[1]男子プロ編予選入力'!$F$2:$M$97,8,0),"")</f>
      </c>
      <c r="AJ12" s="88"/>
      <c r="AK12" s="88"/>
      <c r="AL12" s="82"/>
      <c r="AM12" s="85"/>
    </row>
    <row r="13" spans="1:39" ht="18.75" customHeight="1">
      <c r="A13" s="79"/>
      <c r="B13" s="45" t="s">
        <v>17</v>
      </c>
      <c r="C13" s="80">
        <v>1</v>
      </c>
      <c r="D13" s="69" t="str">
        <f>IF(ISNUMBER(VLOOKUP(C13,'[1]男子プロ編決勝入力 '!$D$10:$O$17,7,0)),VLOOKUP(C13,'[1]男子プロ編決勝入力 '!$D$10:$O$17,3,0),"")</f>
        <v>河合　喜也</v>
      </c>
      <c r="E13" s="69" t="str">
        <f>IF(ISNUMBER(VLOOKUP(C13,'[1]男子プロ編決勝入力 '!$D$10:$O$17,7,0)),VLOOKUP(C13,'[1]男子プロ編決勝入力 '!$D$10:$O$17,5,0),"")</f>
        <v>吉江</v>
      </c>
      <c r="F13" s="70">
        <f>IF(ISNUMBER(VLOOKUP(C13,'[1]男子プロ編決勝入力 '!$D$10:$O$17,7,0)),VLOOKUP(C13,'[1]男子プロ編決勝入力 '!$D$10:$O$17,4,0),"")</f>
        <v>2</v>
      </c>
      <c r="G13" s="71">
        <f>IF(ISNUMBER(VLOOKUP(C13,'[1]男子プロ編決勝入力 '!$D$10:$O$17,7,0)),VLOOKUP(C13,'[1]男子プロ編決勝入力 '!$D$10:$O$17,11,0),"")</f>
      </c>
      <c r="H13" s="45" t="str">
        <f>IF(ISNUMBER(VLOOKUP(C13,'[1]男子プロ編決勝入力 '!$D$10:$O$17,7,0)),VLOOKUP(C13,'[1]男子プロ編決勝入力 '!$D$10:$O$17,9,0),"")</f>
        <v>１２″１７</v>
      </c>
      <c r="I13" s="81"/>
      <c r="J13" s="45">
        <f>IF(ISNUMBER(VLOOKUP(C13,'[1]男子プロ編決勝入力 '!$D$10:$R$17,7,0)),VLOOKUP(C13,'[1]男子プロ編決勝入力 '!$D$10:$R$17,15,0),"")</f>
        <v>0</v>
      </c>
      <c r="K13" s="74">
        <f>VLOOKUP(C13,'[1]学校得点'!$B$60:$C$135,2,0)</f>
        <v>8</v>
      </c>
      <c r="L13" s="68">
        <v>2</v>
      </c>
      <c r="M13" s="69" t="str">
        <f>IF(ISNUMBER(VLOOKUP(L13,'[1]男子プロ編決勝入力 '!$D$10:$O$17,7,0)),VLOOKUP(L13,'[1]男子プロ編決勝入力 '!$D$10:$O$17,3,0),"")</f>
        <v>白井　大聖</v>
      </c>
      <c r="N13" s="69" t="str">
        <f>IF(ISNUMBER(VLOOKUP(L13,'[1]男子プロ編決勝入力 '!$D$10:$O$17,7,0)),VLOOKUP(L13,'[1]男子プロ編決勝入力 '!$D$10:$O$17,5,0),"")</f>
        <v>蟹谷</v>
      </c>
      <c r="O13" s="70">
        <f>IF(ISNUMBER(VLOOKUP(L13,'[1]男子プロ編決勝入力 '!$D$10:$O$17,7,0)),VLOOKUP(L13,'[1]男子プロ編決勝入力 '!$D$10:$O$17,4,0),"")</f>
        <v>2</v>
      </c>
      <c r="P13" s="71">
        <f>IF(ISNUMBER(VLOOKUP(L13,'[1]男子プロ編決勝入力 '!$D$10:$O$17,7,0)),VLOOKUP(L13,'[1]男子プロ編決勝入力 '!$D$10:$O$17,11,0),"")</f>
      </c>
      <c r="Q13" s="45" t="str">
        <f>IF(ISNUMBER(VLOOKUP(L13,'[1]男子プロ編決勝入力 '!$D$10:$O$17,7,0)),VLOOKUP(L13,'[1]男子プロ編決勝入力 '!$D$10:$O$17,9,0),"")</f>
        <v>１２″２０</v>
      </c>
      <c r="R13" s="81"/>
      <c r="S13" s="45">
        <f>IF(ISNUMBER(VLOOKUP(L13,'[1]男子プロ編決勝入力 '!$D$10:$R$17,7,0)),VLOOKUP(L13,'[1]男子プロ編決勝入力 '!$D$10:$R$17,15,0),"")</f>
        <v>0</v>
      </c>
      <c r="T13" s="82">
        <f>VLOOKUP(L13,'[1]学校得点'!$B$60:$C$135,2,0)</f>
        <v>7</v>
      </c>
      <c r="U13" s="68">
        <v>3</v>
      </c>
      <c r="V13" s="69" t="str">
        <f>IF(ISNUMBER(VLOOKUP(U13,'[1]男子プロ編決勝入力 '!$D$10:$O$17,7,0)),VLOOKUP(U13,'[1]男子プロ編決勝入力 '!$D$10:$O$17,3,0),"")</f>
        <v>石崎　照人</v>
      </c>
      <c r="W13" s="69" t="str">
        <f>IF(ISNUMBER(VLOOKUP(U13,'[1]男子プロ編決勝入力 '!$D$10:$O$17,7,0)),VLOOKUP(U13,'[1]男子プロ編決勝入力 '!$D$10:$O$17,5,0),"")</f>
        <v>庄西</v>
      </c>
      <c r="X13" s="70">
        <f>IF(ISNUMBER(VLOOKUP(U13,'[1]男子プロ編決勝入力 '!$D$10:$O$17,7,0)),VLOOKUP(U13,'[1]男子プロ編決勝入力 '!$D$10:$O$17,4,0),"")</f>
        <v>2</v>
      </c>
      <c r="Y13" s="71">
        <f>IF(ISNUMBER(VLOOKUP(U13,'[1]男子プロ編決勝入力 '!$D$10:$O$17,7,0)),VLOOKUP(U13,'[1]男子プロ編決勝入力 '!$D$10:$O$17,11,0),"")</f>
      </c>
      <c r="Z13" s="45" t="str">
        <f>IF(ISNUMBER(VLOOKUP(U13,'[1]男子プロ編決勝入力 '!$D$10:$O$17,7,0)),VLOOKUP(U13,'[1]男子プロ編決勝入力 '!$D$10:$O$17,9,0),"")</f>
        <v>１２″４６</v>
      </c>
      <c r="AA13" s="81"/>
      <c r="AB13" s="45">
        <f>IF(ISNUMBER(VLOOKUP(U13,'[1]男子プロ編決勝入力 '!$D$10:$R$17,7,0)),VLOOKUP(U13,'[1]男子プロ編決勝入力 '!$D$10:$R$17,15,0),"")</f>
        <v>0</v>
      </c>
      <c r="AC13" s="82">
        <f>VLOOKUP(U13,'[1]学校得点'!$B$60:$C$135,2,0)</f>
        <v>6</v>
      </c>
      <c r="AD13" s="80">
        <v>4</v>
      </c>
      <c r="AE13" s="69" t="str">
        <f>IF(ISNUMBER(VLOOKUP(AD13,'[1]男子プロ編決勝入力 '!$D$10:$O$17,7,0)),VLOOKUP(AD13,'[1]男子プロ編決勝入力 '!$D$10:$O$17,3,0),"")</f>
        <v>寺井　夢人</v>
      </c>
      <c r="AF13" s="69" t="str">
        <f>IF(ISNUMBER(VLOOKUP(AD13,'[1]男子プロ編決勝入力 '!$D$10:$O$17,7,0)),VLOOKUP(AD13,'[1]男子プロ編決勝入力 '!$D$10:$O$17,5,0),"")</f>
        <v>出町</v>
      </c>
      <c r="AG13" s="70">
        <f>IF(ISNUMBER(VLOOKUP(AD13,'[1]男子プロ編決勝入力 '!$D$10:$O$17,7,0)),VLOOKUP(AD13,'[1]男子プロ編決勝入力 '!$D$10:$O$17,4,0),"")</f>
        <v>2</v>
      </c>
      <c r="AH13" s="71">
        <f>IF(ISNUMBER(VLOOKUP(AD13,'[1]男子プロ編決勝入力 '!$D$10:$O$17,7,0)),VLOOKUP(AD13,'[1]男子プロ編決勝入力 '!$D$10:$O$17,11,0),"")</f>
      </c>
      <c r="AI13" s="45" t="str">
        <f>IF(ISNUMBER(VLOOKUP(AD13,'[1]男子プロ編決勝入力 '!$D$10:$O$17,7,0)),VLOOKUP(AD13,'[1]男子プロ編決勝入力 '!$D$10:$O$17,9,0),"")</f>
        <v>１２″４７</v>
      </c>
      <c r="AJ13" s="81"/>
      <c r="AK13" s="45">
        <f>IF(ISNUMBER(VLOOKUP(AD13,'[1]男子プロ編決勝入力 '!$D$10:$R$17,7,0)),VLOOKUP(AD13,'[1]男子プロ編決勝入力 '!$D$10:$R$17,15,0),"")</f>
        <v>0</v>
      </c>
      <c r="AL13" s="74">
        <f>VLOOKUP(AD13,'[1]学校得点'!$B$60:$C$135,2,0)</f>
        <v>5</v>
      </c>
      <c r="AM13" s="85" t="str">
        <f>IF(ISBLANK('[1]男子プロ編決勝入力 '!K10),"",'[1]男子プロ編決勝入力 '!M10)</f>
        <v>＋０．８</v>
      </c>
    </row>
    <row r="14" spans="1:39" ht="18.75" customHeight="1">
      <c r="A14" s="79"/>
      <c r="B14" s="45"/>
      <c r="C14" s="80">
        <v>5</v>
      </c>
      <c r="D14" s="69" t="str">
        <f>IF(ISNUMBER(VLOOKUP(C14,'[1]男子プロ編決勝入力 '!$D$10:$O$17,7,0)),VLOOKUP(C14,'[1]男子プロ編決勝入力 '!$D$10:$O$17,3,0),"")</f>
        <v>田矢　聖弥</v>
      </c>
      <c r="E14" s="69" t="str">
        <f>IF(ISNUMBER(VLOOKUP(C14,'[1]男子プロ編決勝入力 '!$D$10:$O$17,7,0)),VLOOKUP(C14,'[1]男子プロ編決勝入力 '!$D$10:$O$17,5,0),"")</f>
        <v>出町</v>
      </c>
      <c r="F14" s="70">
        <f>IF(ISNUMBER(VLOOKUP(C14,'[1]男子プロ編決勝入力 '!$D$10:$O$17,7,0)),VLOOKUP(C14,'[1]男子プロ編決勝入力 '!$D$10:$O$17,4,0),"")</f>
        <v>2</v>
      </c>
      <c r="G14" s="71">
        <f>IF(ISNUMBER(VLOOKUP(C14,'[1]男子プロ編決勝入力 '!$D$10:$O$17,7,0)),VLOOKUP(C14,'[1]男子プロ編決勝入力 '!$D$10:$O$17,11,0),"")</f>
      </c>
      <c r="H14" s="43" t="str">
        <f>IF(ISNUMBER(VLOOKUP(C14,'[1]男子プロ編決勝入力 '!$D$10:$O$17,7,0)),VLOOKUP(C14,'[1]男子プロ編決勝入力 '!$D$10:$O$17,9,0),"")</f>
        <v>１２″６９</v>
      </c>
      <c r="I14" s="81"/>
      <c r="J14" s="45">
        <f>IF(ISNUMBER(VLOOKUP(C14,'[1]男子プロ編決勝入力 '!$D$10:$R$17,7,0)),VLOOKUP(C14,'[1]男子プロ編決勝入力 '!$D$10:$R$17,15,0),"")</f>
        <v>0</v>
      </c>
      <c r="K14" s="82">
        <f>VLOOKUP(C14,'[1]学校得点'!$B$60:$C$135,2,0)</f>
        <v>4</v>
      </c>
      <c r="L14" s="80">
        <v>6</v>
      </c>
      <c r="M14" s="69" t="str">
        <f>IF(ISNUMBER(VLOOKUP(L14,'[1]男子プロ編決勝入力 '!$D$10:$O$17,7,0)),VLOOKUP(L14,'[1]男子プロ編決勝入力 '!$D$10:$O$17,3,0),"")</f>
        <v>長谷川裕大</v>
      </c>
      <c r="N14" s="69" t="str">
        <f>IF(ISNUMBER(VLOOKUP(L14,'[1]男子プロ編決勝入力 '!$D$10:$O$17,7,0)),VLOOKUP(L14,'[1]男子プロ編決勝入力 '!$D$10:$O$17,5,0),"")</f>
        <v>福光</v>
      </c>
      <c r="O14" s="70">
        <f>IF(ISNUMBER(VLOOKUP(L14,'[1]男子プロ編決勝入力 '!$D$10:$O$17,7,0)),VLOOKUP(L14,'[1]男子プロ編決勝入力 '!$D$10:$O$17,4,0),"")</f>
        <v>2</v>
      </c>
      <c r="P14" s="71">
        <f>IF(ISNUMBER(VLOOKUP(L14,'[1]男子プロ編決勝入力 '!$D$10:$O$17,7,0)),VLOOKUP(L14,'[1]男子プロ編決勝入力 '!$D$10:$O$17,11,0),"")</f>
      </c>
      <c r="Q14" s="43" t="str">
        <f>IF(ISNUMBER(VLOOKUP(L14,'[1]男子プロ編決勝入力 '!$D$10:$O$17,7,0)),VLOOKUP(L14,'[1]男子プロ編決勝入力 '!$D$10:$O$17,9,0),"")</f>
        <v>１２″７４</v>
      </c>
      <c r="R14" s="81"/>
      <c r="S14" s="45">
        <f>IF(ISNUMBER(VLOOKUP(L14,'[1]男子プロ編決勝入力 '!$D$10:$R$17,7,0)),VLOOKUP(L14,'[1]男子プロ編決勝入力 '!$D$10:$R$17,15,0),"")</f>
        <v>0</v>
      </c>
      <c r="T14" s="82">
        <f>VLOOKUP(L14,'[1]学校得点'!$B$60:$C$135,2,0)</f>
        <v>3</v>
      </c>
      <c r="U14" s="80">
        <v>7</v>
      </c>
      <c r="V14" s="69" t="str">
        <f>IF(ISNUMBER(VLOOKUP(U14,'[1]男子プロ編決勝入力 '!$D$10:$O$17,7,0)),VLOOKUP(U14,'[1]男子プロ編決勝入力 '!$D$10:$O$17,3,0),"")</f>
        <v>止境　竜大</v>
      </c>
      <c r="W14" s="69" t="str">
        <f>IF(ISNUMBER(VLOOKUP(U14,'[1]男子プロ編決勝入力 '!$D$10:$O$17,7,0)),VLOOKUP(U14,'[1]男子プロ編決勝入力 '!$D$10:$O$17,5,0),"")</f>
        <v>福野</v>
      </c>
      <c r="X14" s="70">
        <f>IF(ISNUMBER(VLOOKUP(U14,'[1]男子プロ編決勝入力 '!$D$10:$O$17,7,0)),VLOOKUP(U14,'[1]男子プロ編決勝入力 '!$D$10:$O$17,4,0),"")</f>
        <v>2</v>
      </c>
      <c r="Y14" s="71">
        <f>IF(ISNUMBER(VLOOKUP(U14,'[1]男子プロ編決勝入力 '!$D$10:$O$17,7,0)),VLOOKUP(U14,'[1]男子プロ編決勝入力 '!$D$10:$O$17,11,0),"")</f>
      </c>
      <c r="Z14" s="43" t="str">
        <f>IF(ISNUMBER(VLOOKUP(U14,'[1]男子プロ編決勝入力 '!$D$10:$O$17,7,0)),VLOOKUP(U14,'[1]男子プロ編決勝入力 '!$D$10:$O$17,9,0),"")</f>
        <v>１２″７６</v>
      </c>
      <c r="AA14" s="81"/>
      <c r="AB14" s="45">
        <f>IF(ISNUMBER(VLOOKUP(U14,'[1]男子プロ編決勝入力 '!$D$10:$R$17,7,0)),VLOOKUP(U14,'[1]男子プロ編決勝入力 '!$D$10:$R$17,15,0),"")</f>
        <v>0</v>
      </c>
      <c r="AC14" s="82">
        <f>VLOOKUP(U14,'[1]学校得点'!$B$60:$C$135,2,0)</f>
        <v>2</v>
      </c>
      <c r="AD14" s="80">
        <v>8</v>
      </c>
      <c r="AE14" s="69" t="str">
        <f>IF(ISNUMBER(VLOOKUP(AD14,'[1]男子プロ編決勝入力 '!$D$10:$O$17,7,0)),VLOOKUP(AD14,'[1]男子プロ編決勝入力 '!$D$10:$O$17,3,0),"")</f>
        <v>宮下　琉久斗</v>
      </c>
      <c r="AF14" s="69" t="str">
        <f>IF(ISNUMBER(VLOOKUP(AD14,'[1]男子プロ編決勝入力 '!$D$10:$O$17,7,0)),VLOOKUP(AD14,'[1]男子プロ編決勝入力 '!$D$10:$O$17,5,0),"")</f>
        <v>庄川</v>
      </c>
      <c r="AG14" s="70">
        <f>IF(ISNUMBER(VLOOKUP(AD14,'[1]男子プロ編決勝入力 '!$D$10:$O$17,7,0)),VLOOKUP(AD14,'[1]男子プロ編決勝入力 '!$D$10:$O$17,4,0),"")</f>
        <v>2</v>
      </c>
      <c r="AH14" s="71">
        <f>IF(ISNUMBER(VLOOKUP(AD14,'[1]男子プロ編決勝入力 '!$D$10:$O$17,7,0)),VLOOKUP(AD14,'[1]男子プロ編決勝入力 '!$D$10:$O$17,11,0),"")</f>
      </c>
      <c r="AI14" s="43" t="str">
        <f>IF(ISNUMBER(VLOOKUP(AD14,'[1]男子プロ編決勝入力 '!$D$10:$O$17,7,0)),VLOOKUP(AD14,'[1]男子プロ編決勝入力 '!$D$10:$O$17,9,0),"")</f>
        <v>１３″０１</v>
      </c>
      <c r="AJ14" s="81"/>
      <c r="AK14" s="45">
        <f>IF(ISNUMBER(VLOOKUP(AD14,'[1]男子プロ編決勝入力 '!$D$10:$R$17,7,0)),VLOOKUP(AD14,'[1]男子プロ編決勝入力 '!$D$10:$R$17,15,0),"")</f>
        <v>0</v>
      </c>
      <c r="AL14" s="82">
        <f>VLOOKUP(AD14,'[1]学校得点'!$B$60:$C$135,2,0)</f>
        <v>1</v>
      </c>
      <c r="AM14" s="85"/>
    </row>
    <row r="15" spans="1:39" ht="18.75" customHeight="1">
      <c r="A15" s="79"/>
      <c r="B15" s="45"/>
      <c r="C15" s="80"/>
      <c r="D15" s="83"/>
      <c r="E15" s="83"/>
      <c r="F15" s="84"/>
      <c r="G15" s="86"/>
      <c r="H15" s="87"/>
      <c r="I15" s="88"/>
      <c r="J15" s="88"/>
      <c r="K15" s="82"/>
      <c r="L15" s="80"/>
      <c r="M15" s="83"/>
      <c r="N15" s="83"/>
      <c r="O15" s="84"/>
      <c r="P15" s="86"/>
      <c r="Q15" s="87"/>
      <c r="R15" s="88"/>
      <c r="S15" s="88"/>
      <c r="T15" s="82"/>
      <c r="U15" s="80"/>
      <c r="V15" s="83"/>
      <c r="W15" s="83"/>
      <c r="X15" s="84"/>
      <c r="Y15" s="86"/>
      <c r="Z15" s="87"/>
      <c r="AA15" s="88"/>
      <c r="AB15" s="88"/>
      <c r="AC15" s="82"/>
      <c r="AD15" s="80"/>
      <c r="AE15" s="83"/>
      <c r="AF15" s="83"/>
      <c r="AG15" s="84"/>
      <c r="AH15" s="86"/>
      <c r="AI15" s="87"/>
      <c r="AJ15" s="88"/>
      <c r="AK15" s="88"/>
      <c r="AL15" s="82"/>
      <c r="AM15" s="85"/>
    </row>
    <row r="16" spans="1:39" ht="18.75" customHeight="1">
      <c r="A16" s="79" t="s">
        <v>18</v>
      </c>
      <c r="B16" s="45" t="s">
        <v>19</v>
      </c>
      <c r="C16" s="80">
        <v>1</v>
      </c>
      <c r="D16" s="69" t="str">
        <f>IF(ISNUMBER(VLOOKUP(C16,'[1]男子プロ編決勝入力 '!$D$18:$O$25,7,0)),VLOOKUP(C16,'[1]男子プロ編決勝入力 '!$D$18:$O$25,3,0),"")</f>
        <v>南　　雄太</v>
      </c>
      <c r="E16" s="69" t="str">
        <f>IF(ISNUMBER(VLOOKUP(C16,'[1]男子プロ編決勝入力 '!$D$18:$O$25,7,0)),VLOOKUP(C16,'[1]男子プロ編決勝入力 '!$D$18:$O$25,5,0),"")</f>
        <v>出町</v>
      </c>
      <c r="F16" s="70">
        <f>IF(ISNUMBER(VLOOKUP(C16,'[1]男子プロ編決勝入力 '!$D$18:$O$25,7,0)),VLOOKUP(C16,'[1]男子プロ編決勝入力 '!$D$18:$O$25,4,0),"")</f>
        <v>3</v>
      </c>
      <c r="G16" s="71" t="str">
        <f>IF(ISNUMBER(VLOOKUP(C16,'[1]男子プロ編決勝入力 '!$D$18:$O$25,7,0)),VLOOKUP(C16,'[1]男子プロ編決勝入力 '!$D$18:$O$25,11,0),"")</f>
        <v>大会新</v>
      </c>
      <c r="H16" s="45" t="str">
        <f>IF(ISNUMBER(VLOOKUP(C16,'[1]男子プロ編決勝入力 '!$D$18:$O$25,7,0)),VLOOKUP(C16,'[1]男子プロ編決勝入力 '!$D$18:$O$25,9,0),"")</f>
        <v>１１″５０</v>
      </c>
      <c r="I16" s="88"/>
      <c r="J16" s="45">
        <f>IF(ISNUMBER(VLOOKUP(C16,'[1]男子プロ編決勝入力 '!$D$18:$R$25,7,0)),VLOOKUP(C16,'[1]男子プロ編決勝入力 '!$D$18:$R$25,15,0),"")</f>
        <v>0</v>
      </c>
      <c r="K16" s="74">
        <f>VLOOKUP(C16,'[1]学校得点'!$B$60:$C$135,2,0)</f>
        <v>8</v>
      </c>
      <c r="L16" s="68">
        <v>2</v>
      </c>
      <c r="M16" s="69" t="str">
        <f>IF(ISNUMBER(VLOOKUP(L16,'[1]男子プロ編決勝入力 '!$D$18:$O$25,7,0)),VLOOKUP(L16,'[1]男子プロ編決勝入力 '!$D$18:$O$25,3,0),"")</f>
        <v>小幡　宏志郎</v>
      </c>
      <c r="N16" s="69" t="str">
        <f>IF(ISNUMBER(VLOOKUP(L16,'[1]男子プロ編決勝入力 '!$D$18:$O$25,7,0)),VLOOKUP(L16,'[1]男子プロ編決勝入力 '!$D$18:$O$25,5,0),"")</f>
        <v>出町</v>
      </c>
      <c r="O16" s="70">
        <f>IF(ISNUMBER(VLOOKUP(L16,'[1]男子プロ編決勝入力 '!$D$18:$O$25,7,0)),VLOOKUP(L16,'[1]男子プロ編決勝入力 '!$D$18:$O$25,4,0),"")</f>
        <v>3</v>
      </c>
      <c r="P16" s="71">
        <f>IF(ISNUMBER(VLOOKUP(L16,'[1]男子プロ編決勝入力 '!$D$18:$O$25,7,0)),VLOOKUP(L16,'[1]男子プロ編決勝入力 '!$D$18:$O$25,11,0),"")</f>
      </c>
      <c r="Q16" s="45" t="str">
        <f>IF(ISNUMBER(VLOOKUP(L16,'[1]男子プロ編決勝入力 '!$D$18:$O$25,7,0)),VLOOKUP(L16,'[1]男子プロ編決勝入力 '!$D$18:$O$25,9,0),"")</f>
        <v>１２″０２</v>
      </c>
      <c r="R16" s="88"/>
      <c r="S16" s="45">
        <f>IF(ISNUMBER(VLOOKUP(L16,'[1]男子プロ編決勝入力 '!$D$18:$R$25,7,0)),VLOOKUP(L16,'[1]男子プロ編決勝入力 '!$D$18:$R$25,15,0),"")</f>
        <v>0</v>
      </c>
      <c r="T16" s="82">
        <f>VLOOKUP(L16,'[1]学校得点'!$B$60:$C$135,2,0)</f>
        <v>7</v>
      </c>
      <c r="U16" s="68">
        <v>3</v>
      </c>
      <c r="V16" s="69" t="str">
        <f>IF(ISNUMBER(VLOOKUP(U16,'[1]男子プロ編決勝入力 '!$D$18:$O$25,7,0)),VLOOKUP(U16,'[1]男子プロ編決勝入力 '!$D$18:$O$25,3,0),"")</f>
        <v>吉国　諒</v>
      </c>
      <c r="W16" s="69" t="str">
        <f>IF(ISNUMBER(VLOOKUP(U16,'[1]男子プロ編決勝入力 '!$D$18:$O$25,7,0)),VLOOKUP(U16,'[1]男子プロ編決勝入力 '!$D$18:$O$25,5,0),"")</f>
        <v>大谷</v>
      </c>
      <c r="X16" s="70">
        <f>IF(ISNUMBER(VLOOKUP(U16,'[1]男子プロ編決勝入力 '!$D$18:$O$25,7,0)),VLOOKUP(U16,'[1]男子プロ編決勝入力 '!$D$18:$O$25,4,0),"")</f>
        <v>3</v>
      </c>
      <c r="Y16" s="71">
        <f>IF(ISNUMBER(VLOOKUP(U16,'[1]男子プロ編決勝入力 '!$D$18:$O$25,7,0)),VLOOKUP(U16,'[1]男子プロ編決勝入力 '!$D$18:$O$25,11,0),"")</f>
      </c>
      <c r="Z16" s="45" t="str">
        <f>IF(ISNUMBER(VLOOKUP(U16,'[1]男子プロ編決勝入力 '!$D$18:$O$25,7,0)),VLOOKUP(U16,'[1]男子プロ編決勝入力 '!$D$18:$O$25,9,0),"")</f>
        <v>１２″１１</v>
      </c>
      <c r="AA16" s="88"/>
      <c r="AB16" s="45">
        <f>IF(ISNUMBER(VLOOKUP(U16,'[1]男子プロ編決勝入力 '!$D$18:$R$25,7,0)),VLOOKUP(U16,'[1]男子プロ編決勝入力 '!$D$18:$R$25,15,0),"")</f>
        <v>0</v>
      </c>
      <c r="AC16" s="82">
        <f>VLOOKUP(U16,'[1]学校得点'!$B$60:$C$135,2,0)</f>
        <v>6</v>
      </c>
      <c r="AD16" s="80">
        <v>4</v>
      </c>
      <c r="AE16" s="69" t="str">
        <f>IF(ISNUMBER(VLOOKUP(AD16,'[1]男子プロ編決勝入力 '!$D$18:$O$25,7,0)),VLOOKUP(AD16,'[1]男子プロ編決勝入力 '!$D$18:$O$25,3,0),"")</f>
        <v>高田　泰知</v>
      </c>
      <c r="AF16" s="69" t="str">
        <f>IF(ISNUMBER(VLOOKUP(AD16,'[1]男子プロ編決勝入力 '!$D$18:$O$25,7,0)),VLOOKUP(AD16,'[1]男子プロ編決勝入力 '!$D$18:$O$25,5,0),"")</f>
        <v>井波</v>
      </c>
      <c r="AG16" s="70">
        <f>IF(ISNUMBER(VLOOKUP(AD16,'[1]男子プロ編決勝入力 '!$D$18:$O$25,7,0)),VLOOKUP(AD16,'[1]男子プロ編決勝入力 '!$D$18:$O$25,4,0),"")</f>
        <v>3</v>
      </c>
      <c r="AH16" s="71">
        <f>IF(ISNUMBER(VLOOKUP(AD16,'[1]男子プロ編決勝入力 '!$D$18:$O$25,7,0)),VLOOKUP(AD16,'[1]男子プロ編決勝入力 '!$D$18:$O$25,11,0),"")</f>
      </c>
      <c r="AI16" s="45" t="str">
        <f>IF(ISNUMBER(VLOOKUP(AD16,'[1]男子プロ編決勝入力 '!$D$18:$O$25,7,0)),VLOOKUP(AD16,'[1]男子プロ編決勝入力 '!$D$18:$O$25,9,0),"")</f>
        <v>１２″２２</v>
      </c>
      <c r="AJ16" s="88"/>
      <c r="AK16" s="45">
        <f>IF(ISNUMBER(VLOOKUP(AD16,'[1]男子プロ編決勝入力 '!$D$18:$R$25,7,0)),VLOOKUP(AD16,'[1]男子プロ編決勝入力 '!$D$18:$R$25,15,0),"")</f>
        <v>0</v>
      </c>
      <c r="AL16" s="74">
        <f>VLOOKUP(AD16,'[1]学校得点'!$B$60:$C$135,2,0)</f>
        <v>5</v>
      </c>
      <c r="AM16" s="85" t="str">
        <f>IF(ISBLANK('[1]男子プロ編決勝入力 '!K18),"",'[1]男子プロ編決勝入力 '!M18)</f>
        <v>＋１．９</v>
      </c>
    </row>
    <row r="17" spans="1:39" ht="18.75" customHeight="1">
      <c r="A17" s="79"/>
      <c r="B17" s="45"/>
      <c r="C17" s="80">
        <v>5</v>
      </c>
      <c r="D17" s="69" t="str">
        <f>IF(ISNUMBER(VLOOKUP(C17,'[1]男子プロ編決勝入力 '!$D$18:$O$25,7,0)),VLOOKUP(C17,'[1]男子プロ編決勝入力 '!$D$18:$O$25,3,0),"")</f>
        <v>芝井　良太</v>
      </c>
      <c r="E17" s="69" t="str">
        <f>IF(ISNUMBER(VLOOKUP(C17,'[1]男子プロ編決勝入力 '!$D$18:$O$25,7,0)),VLOOKUP(C17,'[1]男子プロ編決勝入力 '!$D$18:$O$25,5,0),"")</f>
        <v>福野</v>
      </c>
      <c r="F17" s="70">
        <f>IF(ISNUMBER(VLOOKUP(C17,'[1]男子プロ編決勝入力 '!$D$18:$O$25,7,0)),VLOOKUP(C17,'[1]男子プロ編決勝入力 '!$D$18:$O$25,4,0),"")</f>
        <v>3</v>
      </c>
      <c r="G17" s="71">
        <f>IF(ISNUMBER(VLOOKUP(C17,'[1]男子プロ編決勝入力 '!$D$18:$O$25,7,0)),VLOOKUP(C17,'[1]男子プロ編決勝入力 '!$D$18:$O$25,11,0),"")</f>
      </c>
      <c r="H17" s="43" t="str">
        <f>IF(ISNUMBER(VLOOKUP(C17,'[1]男子プロ編決勝入力 '!$D$18:$O$25,7,0)),VLOOKUP(C17,'[1]男子プロ編決勝入力 '!$D$18:$O$25,9,0),"")</f>
        <v>１２″２９</v>
      </c>
      <c r="I17" s="88"/>
      <c r="J17" s="45">
        <f>IF(ISNUMBER(VLOOKUP(C17,'[1]男子プロ編決勝入力 '!$D$18:$R$25,7,0)),VLOOKUP(C17,'[1]男子プロ編決勝入力 '!$D$18:$R$25,15,0),"")</f>
        <v>0</v>
      </c>
      <c r="K17" s="82">
        <f>VLOOKUP(C17,'[1]学校得点'!$B$60:$C$135,2,0)</f>
        <v>4</v>
      </c>
      <c r="L17" s="80">
        <v>6</v>
      </c>
      <c r="M17" s="69" t="str">
        <f>IF(ISNUMBER(VLOOKUP(L17,'[1]男子プロ編決勝入力 '!$D$18:$O$25,7,0)),VLOOKUP(L17,'[1]男子プロ編決勝入力 '!$D$18:$O$25,3,0),"")</f>
        <v>江上　勝也</v>
      </c>
      <c r="N17" s="69" t="str">
        <f>IF(ISNUMBER(VLOOKUP(L17,'[1]男子プロ編決勝入力 '!$D$18:$O$25,7,0)),VLOOKUP(L17,'[1]男子プロ編決勝入力 '!$D$18:$O$25,5,0),"")</f>
        <v>福野</v>
      </c>
      <c r="O17" s="70">
        <f>IF(ISNUMBER(VLOOKUP(L17,'[1]男子プロ編決勝入力 '!$D$18:$O$25,7,0)),VLOOKUP(L17,'[1]男子プロ編決勝入力 '!$D$18:$O$25,4,0),"")</f>
        <v>3</v>
      </c>
      <c r="P17" s="71">
        <f>IF(ISNUMBER(VLOOKUP(L17,'[1]男子プロ編決勝入力 '!$D$18:$O$25,7,0)),VLOOKUP(L17,'[1]男子プロ編決勝入力 '!$D$18:$O$25,11,0),"")</f>
      </c>
      <c r="Q17" s="43" t="str">
        <f>IF(ISNUMBER(VLOOKUP(L17,'[1]男子プロ編決勝入力 '!$D$18:$O$25,7,0)),VLOOKUP(L17,'[1]男子プロ編決勝入力 '!$D$18:$O$25,9,0),"")</f>
        <v>１２″３８</v>
      </c>
      <c r="R17" s="88"/>
      <c r="S17" s="45">
        <f>IF(ISNUMBER(VLOOKUP(L17,'[1]男子プロ編決勝入力 '!$D$18:$R$25,7,0)),VLOOKUP(L17,'[1]男子プロ編決勝入力 '!$D$18:$R$25,15,0),"")</f>
        <v>0</v>
      </c>
      <c r="T17" s="82">
        <f>VLOOKUP(L17,'[1]学校得点'!$B$60:$C$135,2,0)</f>
        <v>3</v>
      </c>
      <c r="U17" s="80">
        <v>7</v>
      </c>
      <c r="V17" s="69" t="str">
        <f>IF(ISNUMBER(VLOOKUP(U17,'[1]男子プロ編決勝入力 '!$D$18:$O$25,7,0)),VLOOKUP(U17,'[1]男子プロ編決勝入力 '!$D$18:$O$25,3,0),"")</f>
        <v>齋藤　斗志郎</v>
      </c>
      <c r="W17" s="69" t="str">
        <f>IF(ISNUMBER(VLOOKUP(U17,'[1]男子プロ編決勝入力 '!$D$18:$O$25,7,0)),VLOOKUP(U17,'[1]男子プロ編決勝入力 '!$D$18:$O$25,5,0),"")</f>
        <v>庄川</v>
      </c>
      <c r="X17" s="70">
        <f>IF(ISNUMBER(VLOOKUP(U17,'[1]男子プロ編決勝入力 '!$D$18:$O$25,7,0)),VLOOKUP(U17,'[1]男子プロ編決勝入力 '!$D$18:$O$25,4,0),"")</f>
        <v>3</v>
      </c>
      <c r="Y17" s="71">
        <f>IF(ISNUMBER(VLOOKUP(U17,'[1]男子プロ編決勝入力 '!$D$18:$O$25,7,0)),VLOOKUP(U17,'[1]男子プロ編決勝入力 '!$D$18:$O$25,11,0),"")</f>
      </c>
      <c r="Z17" s="43" t="str">
        <f>IF(ISNUMBER(VLOOKUP(U17,'[1]男子プロ編決勝入力 '!$D$18:$O$25,7,0)),VLOOKUP(U17,'[1]男子プロ編決勝入力 '!$D$18:$O$25,9,0),"")</f>
        <v>１２″４８</v>
      </c>
      <c r="AA17" s="88"/>
      <c r="AB17" s="45">
        <f>IF(ISNUMBER(VLOOKUP(U17,'[1]男子プロ編決勝入力 '!$D$18:$R$25,7,0)),VLOOKUP(U17,'[1]男子プロ編決勝入力 '!$D$18:$R$25,15,0),"")</f>
        <v>0</v>
      </c>
      <c r="AC17" s="82">
        <f>VLOOKUP(U17,'[1]学校得点'!$B$60:$C$135,2,0)</f>
        <v>2</v>
      </c>
      <c r="AD17" s="80">
        <v>8</v>
      </c>
      <c r="AE17" s="69" t="str">
        <f>IF(ISNUMBER(VLOOKUP(AD17,'[1]男子プロ編決勝入力 '!$D$18:$O$25,7,0)),VLOOKUP(AD17,'[1]男子プロ編決勝入力 '!$D$18:$O$25,3,0),"")</f>
        <v>中井　空</v>
      </c>
      <c r="AF17" s="69" t="str">
        <f>IF(ISNUMBER(VLOOKUP(AD17,'[1]男子プロ編決勝入力 '!$D$18:$O$25,7,0)),VLOOKUP(AD17,'[1]男子プロ編決勝入力 '!$D$18:$O$25,5,0),"")</f>
        <v>庄西</v>
      </c>
      <c r="AG17" s="70">
        <f>IF(ISNUMBER(VLOOKUP(AD17,'[1]男子プロ編決勝入力 '!$D$18:$O$25,7,0)),VLOOKUP(AD17,'[1]男子プロ編決勝入力 '!$D$18:$O$25,4,0),"")</f>
        <v>3</v>
      </c>
      <c r="AH17" s="71">
        <f>IF(ISNUMBER(VLOOKUP(AD17,'[1]男子プロ編決勝入力 '!$D$18:$O$25,7,0)),VLOOKUP(AD17,'[1]男子プロ編決勝入力 '!$D$18:$O$25,11,0),"")</f>
      </c>
      <c r="AI17" s="43" t="str">
        <f>IF(ISNUMBER(VLOOKUP(AD17,'[1]男子プロ編決勝入力 '!$D$18:$O$25,7,0)),VLOOKUP(AD17,'[1]男子プロ編決勝入力 '!$D$18:$O$25,9,0),"")</f>
        <v>１２″５４</v>
      </c>
      <c r="AJ17" s="88"/>
      <c r="AK17" s="45">
        <f>IF(ISNUMBER(VLOOKUP(AD17,'[1]男子プロ編決勝入力 '!$D$18:$R$25,7,0)),VLOOKUP(AD17,'[1]男子プロ編決勝入力 '!$D$18:$R$25,15,0),"")</f>
        <v>0</v>
      </c>
      <c r="AL17" s="82">
        <f>VLOOKUP(AD17,'[1]学校得点'!$B$60:$C$135,2,0)</f>
        <v>1</v>
      </c>
      <c r="AM17" s="85"/>
    </row>
    <row r="18" spans="1:39" ht="18.75" customHeight="1">
      <c r="A18" s="79" t="s">
        <v>20</v>
      </c>
      <c r="B18" s="45"/>
      <c r="C18" s="80"/>
      <c r="D18" s="83"/>
      <c r="E18" s="83"/>
      <c r="F18" s="84"/>
      <c r="G18" s="86"/>
      <c r="H18" s="87"/>
      <c r="I18" s="88"/>
      <c r="J18" s="88"/>
      <c r="K18" s="82"/>
      <c r="L18" s="80"/>
      <c r="M18" s="83"/>
      <c r="N18" s="83"/>
      <c r="O18" s="84"/>
      <c r="P18" s="86"/>
      <c r="Q18" s="87"/>
      <c r="R18" s="88"/>
      <c r="S18" s="88"/>
      <c r="T18" s="82"/>
      <c r="U18" s="80"/>
      <c r="V18" s="83"/>
      <c r="W18" s="83"/>
      <c r="X18" s="84"/>
      <c r="Y18" s="86"/>
      <c r="Z18" s="87"/>
      <c r="AA18" s="88"/>
      <c r="AB18" s="88"/>
      <c r="AC18" s="82"/>
      <c r="AD18" s="80"/>
      <c r="AE18" s="83"/>
      <c r="AF18" s="83"/>
      <c r="AG18" s="84"/>
      <c r="AH18" s="86"/>
      <c r="AI18" s="87"/>
      <c r="AJ18" s="93"/>
      <c r="AK18" s="93"/>
      <c r="AL18" s="94"/>
      <c r="AM18" s="85"/>
    </row>
    <row r="19" spans="1:39" ht="18.75" customHeight="1">
      <c r="A19" s="95"/>
      <c r="B19" s="45" t="s">
        <v>21</v>
      </c>
      <c r="C19" s="80">
        <v>1</v>
      </c>
      <c r="D19" s="69" t="str">
        <f>IF(ISNUMBER(VLOOKUP(C19,'[1]男子プロ編決勝入力 '!$D$26:$O$33,7,0)),VLOOKUP(C19,'[1]男子プロ編決勝入力 '!$D$26:$O$33,3,0),"")</f>
        <v>利川　瑛博</v>
      </c>
      <c r="E19" s="69" t="str">
        <f>IF(ISNUMBER(VLOOKUP(C19,'[1]男子プロ編決勝入力 '!$D$26:$O$33,7,0)),VLOOKUP(C19,'[1]男子プロ編決勝入力 '!$D$26:$O$33,5,0),"")</f>
        <v>吉江</v>
      </c>
      <c r="F19" s="70">
        <f>IF(ISNUMBER(VLOOKUP(C19,'[1]男子プロ編決勝入力 '!$D$26:$O$33,7,0)),VLOOKUP(C19,'[1]男子プロ編決勝入力 '!$D$26:$O$33,4,0),"")</f>
        <v>3</v>
      </c>
      <c r="G19" s="71">
        <f>IF(ISNUMBER(VLOOKUP(C19,'[1]男子プロ編決勝入力 '!$D$26:$O$33,7,0)),VLOOKUP(C19,'[1]男子プロ編決勝入力 '!$D$26:$O$33,11,0),"")</f>
      </c>
      <c r="H19" s="45" t="str">
        <f>IF(ISNUMBER(VLOOKUP(C19,'[1]男子プロ編決勝入力 '!$D$26:$O$33,7,0)),VLOOKUP(C19,'[1]男子プロ編決勝入力 '!$D$26:$O$33,9,0),"")</f>
        <v>２３″６０</v>
      </c>
      <c r="I19" s="81"/>
      <c r="J19" s="45">
        <f>IF(ISNUMBER(VLOOKUP(C19,'[1]男子プロ編決勝入力 '!$D$26:$R$33,7,0)),VLOOKUP(C19,'[1]男子プロ編決勝入力 '!$D$26:$R$33,15,0),"")</f>
        <v>0</v>
      </c>
      <c r="K19" s="74">
        <f>VLOOKUP(C19,'[1]学校得点'!$B$60:$C$135,2,0)</f>
        <v>8</v>
      </c>
      <c r="L19" s="68">
        <v>2</v>
      </c>
      <c r="M19" s="69" t="str">
        <f>IF(ISNUMBER(VLOOKUP(L19,'[1]男子プロ編決勝入力 '!$D$26:$O$33,7,0)),VLOOKUP(L19,'[1]男子プロ編決勝入力 '!$D$26:$O$33,3,0),"")</f>
        <v>南　　雄太</v>
      </c>
      <c r="N19" s="69" t="str">
        <f>IF(ISNUMBER(VLOOKUP(L19,'[1]男子プロ編決勝入力 '!$D$26:$O$33,7,0)),VLOOKUP(L19,'[1]男子プロ編決勝入力 '!$D$26:$O$33,5,0),"")</f>
        <v>出町</v>
      </c>
      <c r="O19" s="70">
        <f>IF(ISNUMBER(VLOOKUP(L19,'[1]男子プロ編決勝入力 '!$D$26:$O$33,7,0)),VLOOKUP(L19,'[1]男子プロ編決勝入力 '!$D$26:$O$33,4,0),"")</f>
        <v>3</v>
      </c>
      <c r="P19" s="71">
        <f>IF(ISNUMBER(VLOOKUP(L19,'[1]男子プロ編決勝入力 '!$D$26:$O$33,7,0)),VLOOKUP(L19,'[1]男子プロ編決勝入力 '!$D$26:$O$33,11,0),"")</f>
      </c>
      <c r="Q19" s="45" t="str">
        <f>IF(ISNUMBER(VLOOKUP(L19,'[1]男子プロ編決勝入力 '!$D$26:$O$33,7,0)),VLOOKUP(L19,'[1]男子プロ編決勝入力 '!$D$26:$O$33,9,0),"")</f>
        <v>２４″３５</v>
      </c>
      <c r="R19" s="81"/>
      <c r="S19" s="45">
        <f>IF(ISNUMBER(VLOOKUP(L19,'[1]男子プロ編決勝入力 '!$D$26:$R$33,7,0)),VLOOKUP(L19,'[1]男子プロ編決勝入力 '!$D$26:$R$33,15,0),"")</f>
        <v>0</v>
      </c>
      <c r="T19" s="82">
        <f>VLOOKUP(L19,'[1]学校得点'!$B$60:$C$135,2,0)</f>
        <v>7</v>
      </c>
      <c r="U19" s="68">
        <v>3</v>
      </c>
      <c r="V19" s="69" t="str">
        <f>IF(ISNUMBER(VLOOKUP(U19,'[1]男子プロ編決勝入力 '!$D$26:$O$33,7,0)),VLOOKUP(U19,'[1]男子プロ編決勝入力 '!$D$26:$O$33,3,0),"")</f>
        <v>河合　将太郎</v>
      </c>
      <c r="W19" s="69" t="str">
        <f>IF(ISNUMBER(VLOOKUP(U19,'[1]男子プロ編決勝入力 '!$D$26:$O$33,7,0)),VLOOKUP(U19,'[1]男子プロ編決勝入力 '!$D$26:$O$33,5,0),"")</f>
        <v>福光</v>
      </c>
      <c r="X19" s="70">
        <f>IF(ISNUMBER(VLOOKUP(U19,'[1]男子プロ編決勝入力 '!$D$26:$O$33,7,0)),VLOOKUP(U19,'[1]男子プロ編決勝入力 '!$D$26:$O$33,4,0),"")</f>
        <v>3</v>
      </c>
      <c r="Y19" s="71">
        <f>IF(ISNUMBER(VLOOKUP(U19,'[1]男子プロ編決勝入力 '!$D$26:$O$33,7,0)),VLOOKUP(U19,'[1]男子プロ編決勝入力 '!$D$26:$O$33,11,0),"")</f>
      </c>
      <c r="Z19" s="45" t="str">
        <f>IF(ISNUMBER(VLOOKUP(U19,'[1]男子プロ編決勝入力 '!$D$26:$O$33,7,0)),VLOOKUP(U19,'[1]男子プロ編決勝入力 '!$D$26:$O$33,9,0),"")</f>
        <v>２４″９３</v>
      </c>
      <c r="AA19" s="81"/>
      <c r="AB19" s="45">
        <f>IF(ISNUMBER(VLOOKUP(U19,'[1]男子プロ編決勝入力 '!$D$26:$R$33,7,0)),VLOOKUP(U19,'[1]男子プロ編決勝入力 '!$D$26:$R$33,15,0),"")</f>
        <v>0</v>
      </c>
      <c r="AC19" s="82">
        <f>VLOOKUP(U19,'[1]学校得点'!$B$60:$C$135,2,0)</f>
        <v>6</v>
      </c>
      <c r="AD19" s="80">
        <v>4</v>
      </c>
      <c r="AE19" s="69" t="str">
        <f>IF(ISNUMBER(VLOOKUP(AD19,'[1]男子プロ編決勝入力 '!$D$26:$O$33,7,0)),VLOOKUP(AD19,'[1]男子プロ編決勝入力 '!$D$26:$O$33,3,0),"")</f>
        <v>梅基　裕也</v>
      </c>
      <c r="AF19" s="69" t="str">
        <f>IF(ISNUMBER(VLOOKUP(AD19,'[1]男子プロ編決勝入力 '!$D$26:$O$33,7,0)),VLOOKUP(AD19,'[1]男子プロ編決勝入力 '!$D$26:$O$33,5,0),"")</f>
        <v>福野</v>
      </c>
      <c r="AG19" s="70">
        <f>IF(ISNUMBER(VLOOKUP(AD19,'[1]男子プロ編決勝入力 '!$D$26:$O$33,7,0)),VLOOKUP(AD19,'[1]男子プロ編決勝入力 '!$D$26:$O$33,4,0),"")</f>
        <v>3</v>
      </c>
      <c r="AH19" s="71">
        <f>IF(ISNUMBER(VLOOKUP(AD19,'[1]男子プロ編決勝入力 '!$D$26:$O$33,7,0)),VLOOKUP(AD19,'[1]男子プロ編決勝入力 '!$D$26:$O$33,11,0),"")</f>
      </c>
      <c r="AI19" s="45" t="str">
        <f>IF(ISNUMBER(VLOOKUP(AD19,'[1]男子プロ編決勝入力 '!$D$26:$O$33,7,0)),VLOOKUP(AD19,'[1]男子プロ編決勝入力 '!$D$26:$O$33,9,0),"")</f>
        <v>２５″２２</v>
      </c>
      <c r="AJ19" s="81"/>
      <c r="AK19" s="45">
        <f>IF(ISNUMBER(VLOOKUP(AD19,'[1]男子プロ編決勝入力 '!$D$26:$R$33,7,0)),VLOOKUP(AD19,'[1]男子プロ編決勝入力 '!$D$26:$R$33,15,0),"")</f>
        <v>0</v>
      </c>
      <c r="AL19" s="74">
        <f>VLOOKUP(AD19,'[1]学校得点'!$B$60:$C$135,2,0)</f>
        <v>5</v>
      </c>
      <c r="AM19" s="85" t="str">
        <f>IF(ISBLANK('[1]男子プロ編決勝入力 '!K26),"",'[1]男子プロ編決勝入力 '!M26)</f>
        <v>－２．３</v>
      </c>
    </row>
    <row r="20" spans="1:39" ht="18.75" customHeight="1">
      <c r="A20" s="79" t="s">
        <v>22</v>
      </c>
      <c r="B20" s="45"/>
      <c r="C20" s="80">
        <v>5</v>
      </c>
      <c r="D20" s="69" t="str">
        <f>IF(ISNUMBER(VLOOKUP(C20,'[1]男子プロ編決勝入力 '!$D$26:$O$33,7,0)),VLOOKUP(C20,'[1]男子プロ編決勝入力 '!$D$26:$O$33,3,0),"")</f>
        <v>齋藤　斗志郎</v>
      </c>
      <c r="E20" s="69" t="str">
        <f>IF(ISNUMBER(VLOOKUP(C20,'[1]男子プロ編決勝入力 '!$D$26:$O$33,7,0)),VLOOKUP(C20,'[1]男子プロ編決勝入力 '!$D$26:$O$33,5,0),"")</f>
        <v>庄川</v>
      </c>
      <c r="F20" s="70">
        <f>IF(ISNUMBER(VLOOKUP(C20,'[1]男子プロ編決勝入力 '!$D$26:$O$33,7,0)),VLOOKUP(C20,'[1]男子プロ編決勝入力 '!$D$26:$O$33,4,0),"")</f>
        <v>3</v>
      </c>
      <c r="G20" s="71">
        <f>IF(ISNUMBER(VLOOKUP(C20,'[1]男子プロ編決勝入力 '!$D$26:$O$33,7,0)),VLOOKUP(C20,'[1]男子プロ編決勝入力 '!$D$26:$O$33,11,0),"")</f>
      </c>
      <c r="H20" s="43" t="str">
        <f>IF(ISNUMBER(VLOOKUP(C20,'[1]男子プロ編決勝入力 '!$D$26:$O$33,7,0)),VLOOKUP(C20,'[1]男子プロ編決勝入力 '!$D$26:$O$33,9,0),"")</f>
        <v>２５″７８</v>
      </c>
      <c r="I20" s="81"/>
      <c r="J20" s="45">
        <f>IF(ISNUMBER(VLOOKUP(C20,'[1]男子プロ編決勝入力 '!$D$26:$R$33,7,0)),VLOOKUP(C20,'[1]男子プロ編決勝入力 '!$D$26:$R$33,15,0),"")</f>
        <v>0</v>
      </c>
      <c r="K20" s="82">
        <f>VLOOKUP(C20,'[1]学校得点'!$B$60:$C$135,2,0)</f>
        <v>4</v>
      </c>
      <c r="L20" s="80">
        <v>6</v>
      </c>
      <c r="M20" s="69" t="str">
        <f>IF(ISNUMBER(VLOOKUP(L20,'[1]男子プロ編決勝入力 '!$D$26:$O$33,7,0)),VLOOKUP(L20,'[1]男子プロ編決勝入力 '!$D$26:$O$33,3,0),"")</f>
        <v>河西　駿佑</v>
      </c>
      <c r="N20" s="69" t="str">
        <f>IF(ISNUMBER(VLOOKUP(L20,'[1]男子プロ編決勝入力 '!$D$26:$O$33,7,0)),VLOOKUP(L20,'[1]男子プロ編決勝入力 '!$D$26:$O$33,5,0),"")</f>
        <v>庄西</v>
      </c>
      <c r="O20" s="70">
        <f>IF(ISNUMBER(VLOOKUP(L20,'[1]男子プロ編決勝入力 '!$D$26:$O$33,7,0)),VLOOKUP(L20,'[1]男子プロ編決勝入力 '!$D$26:$O$33,4,0),"")</f>
        <v>3</v>
      </c>
      <c r="P20" s="71">
        <f>IF(ISNUMBER(VLOOKUP(L20,'[1]男子プロ編決勝入力 '!$D$26:$O$33,7,0)),VLOOKUP(L20,'[1]男子プロ編決勝入力 '!$D$26:$O$33,11,0),"")</f>
      </c>
      <c r="Q20" s="43" t="str">
        <f>IF(ISNUMBER(VLOOKUP(L20,'[1]男子プロ編決勝入力 '!$D$26:$O$33,7,0)),VLOOKUP(L20,'[1]男子プロ編決勝入力 '!$D$26:$O$33,9,0),"")</f>
        <v>２６″０３</v>
      </c>
      <c r="R20" s="81"/>
      <c r="S20" s="45">
        <f>IF(ISNUMBER(VLOOKUP(L20,'[1]男子プロ編決勝入力 '!$D$26:$R$33,7,0)),VLOOKUP(L20,'[1]男子プロ編決勝入力 '!$D$26:$R$33,15,0),"")</f>
        <v>0</v>
      </c>
      <c r="T20" s="82">
        <f>VLOOKUP(L20,'[1]学校得点'!$B$60:$C$135,2,0)</f>
        <v>3</v>
      </c>
      <c r="U20" s="80">
        <v>7</v>
      </c>
      <c r="V20" s="69" t="str">
        <f>IF(ISNUMBER(VLOOKUP(U20,'[1]男子プロ編決勝入力 '!$D$26:$O$33,7,0)),VLOOKUP(U20,'[1]男子プロ編決勝入力 '!$D$26:$O$33,3,0),"")</f>
        <v>長谷川大樹</v>
      </c>
      <c r="W20" s="69" t="str">
        <f>IF(ISNUMBER(VLOOKUP(U20,'[1]男子プロ編決勝入力 '!$D$26:$O$33,7,0)),VLOOKUP(U20,'[1]男子プロ編決勝入力 '!$D$26:$O$33,5,0),"")</f>
        <v>福光</v>
      </c>
      <c r="X20" s="70">
        <f>IF(ISNUMBER(VLOOKUP(U20,'[1]男子プロ編決勝入力 '!$D$26:$O$33,7,0)),VLOOKUP(U20,'[1]男子プロ編決勝入力 '!$D$26:$O$33,4,0),"")</f>
        <v>3</v>
      </c>
      <c r="Y20" s="71">
        <f>IF(ISNUMBER(VLOOKUP(U20,'[1]男子プロ編決勝入力 '!$D$26:$O$33,7,0)),VLOOKUP(U20,'[1]男子プロ編決勝入力 '!$D$26:$O$33,11,0),"")</f>
      </c>
      <c r="Z20" s="43" t="str">
        <f>IF(ISNUMBER(VLOOKUP(U20,'[1]男子プロ編決勝入力 '!$D$26:$O$33,7,0)),VLOOKUP(U20,'[1]男子プロ編決勝入力 '!$D$26:$O$33,9,0),"")</f>
        <v>２６″３０</v>
      </c>
      <c r="AA20" s="81"/>
      <c r="AB20" s="45">
        <f>IF(ISNUMBER(VLOOKUP(U20,'[1]男子プロ編決勝入力 '!$D$26:$R$33,7,0)),VLOOKUP(U20,'[1]男子プロ編決勝入力 '!$D$26:$R$33,15,0),"")</f>
        <v>0</v>
      </c>
      <c r="AC20" s="82">
        <f>VLOOKUP(U20,'[1]学校得点'!$B$60:$C$135,2,0)</f>
        <v>2</v>
      </c>
      <c r="AD20" s="80">
        <v>8</v>
      </c>
      <c r="AE20" s="69">
        <f>IF(ISNUMBER(VLOOKUP(AD20,'[1]男子プロ編決勝入力 '!$D$26:$O$33,7,0)),VLOOKUP(AD20,'[1]男子プロ編決勝入力 '!$D$26:$O$33,3,0),"")</f>
      </c>
      <c r="AF20" s="69">
        <f>IF(ISNUMBER(VLOOKUP(AD20,'[1]男子プロ編決勝入力 '!$D$26:$O$33,7,0)),VLOOKUP(AD20,'[1]男子プロ編決勝入力 '!$D$26:$O$33,5,0),"")</f>
      </c>
      <c r="AG20" s="70">
        <f>IF(ISNUMBER(VLOOKUP(AD20,'[1]男子プロ編決勝入力 '!$D$26:$O$33,7,0)),VLOOKUP(AD20,'[1]男子プロ編決勝入力 '!$D$26:$O$33,4,0),"")</f>
      </c>
      <c r="AH20" s="71">
        <f>IF(ISNUMBER(VLOOKUP(AD20,'[1]男子プロ編決勝入力 '!$D$26:$O$33,7,0)),VLOOKUP(AD20,'[1]男子プロ編決勝入力 '!$D$26:$O$33,11,0),"")</f>
      </c>
      <c r="AI20" s="43">
        <f>IF(ISNUMBER(VLOOKUP(AD20,'[1]男子プロ編決勝入力 '!$D$26:$O$33,7,0)),VLOOKUP(AD20,'[1]男子プロ編決勝入力 '!$D$26:$O$33,9,0),"")</f>
      </c>
      <c r="AJ20" s="81"/>
      <c r="AK20" s="45">
        <f>IF(ISNUMBER(VLOOKUP(AD20,'[1]男子プロ編決勝入力 '!$D$26:$R$33,7,0)),VLOOKUP(AD20,'[1]男子プロ編決勝入力 '!$D$26:$R$33,15,0),"")</f>
      </c>
      <c r="AL20" s="82">
        <f>VLOOKUP(AD20,'[1]学校得点'!$B$60:$C$135,2,0)</f>
        <v>1</v>
      </c>
      <c r="AM20" s="85"/>
    </row>
    <row r="21" spans="1:39" ht="18.75" customHeight="1">
      <c r="A21" s="79"/>
      <c r="B21" s="45"/>
      <c r="C21" s="80"/>
      <c r="D21" s="83"/>
      <c r="E21" s="83"/>
      <c r="F21" s="84"/>
      <c r="G21" s="86"/>
      <c r="H21" s="87"/>
      <c r="I21" s="88"/>
      <c r="J21" s="88"/>
      <c r="K21" s="82"/>
      <c r="L21" s="80"/>
      <c r="M21" s="83"/>
      <c r="N21" s="83"/>
      <c r="O21" s="84"/>
      <c r="P21" s="86"/>
      <c r="Q21" s="87"/>
      <c r="R21" s="88"/>
      <c r="S21" s="88"/>
      <c r="T21" s="82"/>
      <c r="U21" s="80"/>
      <c r="V21" s="83"/>
      <c r="W21" s="83"/>
      <c r="X21" s="84"/>
      <c r="Y21" s="86"/>
      <c r="Z21" s="87"/>
      <c r="AA21" s="88"/>
      <c r="AB21" s="88"/>
      <c r="AC21" s="82"/>
      <c r="AD21" s="80"/>
      <c r="AE21" s="83"/>
      <c r="AF21" s="83"/>
      <c r="AG21" s="84"/>
      <c r="AH21" s="86"/>
      <c r="AI21" s="87"/>
      <c r="AJ21" s="93"/>
      <c r="AK21" s="93"/>
      <c r="AL21" s="82"/>
      <c r="AM21" s="96"/>
    </row>
    <row r="22" spans="1:39" ht="18.75" customHeight="1">
      <c r="A22" s="79" t="s">
        <v>23</v>
      </c>
      <c r="B22" s="45" t="s">
        <v>24</v>
      </c>
      <c r="C22" s="80">
        <v>1</v>
      </c>
      <c r="D22" s="69" t="str">
        <f>IF(ISNUMBER(VLOOKUP(C22,'[1]男子プロ編決勝入力 '!$D$34:$O$41,7,0)),VLOOKUP(C22,'[1]男子プロ編決勝入力 '!$D$34:$O$41,3,0),"")</f>
        <v>上田　陽暉</v>
      </c>
      <c r="E22" s="69" t="str">
        <f>IF(ISNUMBER(VLOOKUP(C22,'[1]男子プロ編決勝入力 '!$D$34:$O$41,7,0)),VLOOKUP(C22,'[1]男子プロ編決勝入力 '!$D$34:$O$41,5,0),"")</f>
        <v>福光</v>
      </c>
      <c r="F22" s="70">
        <f>IF(ISNUMBER(VLOOKUP(C22,'[1]男子プロ編決勝入力 '!$D$34:$O$41,7,0)),VLOOKUP(C22,'[1]男子プロ編決勝入力 '!$D$34:$O$41,4,0),"")</f>
        <v>3</v>
      </c>
      <c r="G22" s="71">
        <f>IF(ISNUMBER(VLOOKUP(C22,'[1]男子プロ編決勝入力 '!$D$34:$O$41,7,0)),VLOOKUP(C22,'[1]男子プロ編決勝入力 '!$D$34:$O$41,11,0),"")</f>
      </c>
      <c r="H22" s="45" t="str">
        <f>IF(ISNUMBER(VLOOKUP(C22,'[1]男子プロ編決勝入力 '!$D$34:$O$41,7,0)),VLOOKUP(C22,'[1]男子プロ編決勝入力 '!$D$34:$O$41,9,0),"")</f>
        <v>５５″５２</v>
      </c>
      <c r="I22" s="87"/>
      <c r="J22" s="45">
        <f>IF(ISNUMBER(VLOOKUP(C22,'[1]男子プロ編決勝入力 '!$D$34:$R$41,7,0)),VLOOKUP(C22,'[1]男子プロ編決勝入力 '!$D$34:$R$41,15,0),"")</f>
        <v>0</v>
      </c>
      <c r="K22" s="74">
        <f>VLOOKUP(C22,'[1]学校得点'!$B$60:$C$135,2,0)</f>
        <v>8</v>
      </c>
      <c r="L22" s="68">
        <v>2</v>
      </c>
      <c r="M22" s="69" t="str">
        <f>IF(ISNUMBER(VLOOKUP(L22,'[1]男子プロ編決勝入力 '!$D$34:$O$41,7,0)),VLOOKUP(L22,'[1]男子プロ編決勝入力 '!$D$34:$O$41,3,0),"")</f>
        <v>髙畑　萩</v>
      </c>
      <c r="N22" s="69" t="str">
        <f>IF(ISNUMBER(VLOOKUP(L22,'[1]男子プロ編決勝入力 '!$D$34:$O$41,7,0)),VLOOKUP(L22,'[1]男子プロ編決勝入力 '!$D$34:$O$41,5,0),"")</f>
        <v>庄西</v>
      </c>
      <c r="O22" s="70">
        <f>IF(ISNUMBER(VLOOKUP(L22,'[1]男子プロ編決勝入力 '!$D$34:$O$41,7,0)),VLOOKUP(L22,'[1]男子プロ編決勝入力 '!$D$34:$O$41,4,0),"")</f>
        <v>3</v>
      </c>
      <c r="P22" s="71">
        <f>IF(ISNUMBER(VLOOKUP(L22,'[1]男子プロ編決勝入力 '!$D$34:$O$41,7,0)),VLOOKUP(L22,'[1]男子プロ編決勝入力 '!$D$34:$O$41,11,0),"")</f>
      </c>
      <c r="Q22" s="45" t="str">
        <f>IF(ISNUMBER(VLOOKUP(L22,'[1]男子プロ編決勝入力 '!$D$34:$O$41,7,0)),VLOOKUP(L22,'[1]男子プロ編決勝入力 '!$D$34:$O$41,9,0),"")</f>
        <v>５６″４２</v>
      </c>
      <c r="R22" s="87"/>
      <c r="S22" s="45">
        <f>IF(ISNUMBER(VLOOKUP(L22,'[1]男子プロ編決勝入力 '!$D$34:$R$41,7,0)),VLOOKUP(L22,'[1]男子プロ編決勝入力 '!$D$34:$R$41,15,0),"")</f>
        <v>0</v>
      </c>
      <c r="T22" s="82">
        <f>VLOOKUP(L22,'[1]学校得点'!$B$60:$C$135,2,0)</f>
        <v>7</v>
      </c>
      <c r="U22" s="68">
        <v>3</v>
      </c>
      <c r="V22" s="69" t="str">
        <f>IF(ISNUMBER(VLOOKUP(U22,'[1]男子プロ編決勝入力 '!$D$34:$O$41,7,0)),VLOOKUP(U22,'[1]男子プロ編決勝入力 '!$D$34:$O$41,3,0),"")</f>
        <v>真栗　一嘉</v>
      </c>
      <c r="W22" s="69" t="str">
        <f>IF(ISNUMBER(VLOOKUP(U22,'[1]男子プロ編決勝入力 '!$D$34:$O$41,7,0)),VLOOKUP(U22,'[1]男子プロ編決勝入力 '!$D$34:$O$41,5,0),"")</f>
        <v>津沢</v>
      </c>
      <c r="X22" s="70">
        <f>IF(ISNUMBER(VLOOKUP(U22,'[1]男子プロ編決勝入力 '!$D$34:$O$41,7,0)),VLOOKUP(U22,'[1]男子プロ編決勝入力 '!$D$34:$O$41,4,0),"")</f>
        <v>3</v>
      </c>
      <c r="Y22" s="71">
        <f>IF(ISNUMBER(VLOOKUP(U22,'[1]男子プロ編決勝入力 '!$D$34:$O$41,7,0)),VLOOKUP(U22,'[1]男子プロ編決勝入力 '!$D$34:$O$41,11,0),"")</f>
      </c>
      <c r="Z22" s="45" t="str">
        <f>IF(ISNUMBER(VLOOKUP(U22,'[1]男子プロ編決勝入力 '!$D$34:$O$41,7,0)),VLOOKUP(U22,'[1]男子プロ編決勝入力 '!$D$34:$O$41,9,0),"")</f>
        <v>５７″７０</v>
      </c>
      <c r="AA22" s="87"/>
      <c r="AB22" s="45">
        <f>IF(ISNUMBER(VLOOKUP(U22,'[1]男子プロ編決勝入力 '!$D$34:$R$41,7,0)),VLOOKUP(U22,'[1]男子プロ編決勝入力 '!$D$34:$R$41,15,0),"")</f>
        <v>0</v>
      </c>
      <c r="AC22" s="82">
        <f>VLOOKUP(U22,'[1]学校得点'!$B$60:$C$135,2,0)</f>
        <v>6</v>
      </c>
      <c r="AD22" s="80">
        <v>4</v>
      </c>
      <c r="AE22" s="69" t="str">
        <f>IF(ISNUMBER(VLOOKUP(AD22,'[1]男子プロ編決勝入力 '!$D$34:$O$41,7,0)),VLOOKUP(AD22,'[1]男子プロ編決勝入力 '!$D$34:$O$41,3,0),"")</f>
        <v>梅基　裕也</v>
      </c>
      <c r="AF22" s="69" t="str">
        <f>IF(ISNUMBER(VLOOKUP(AD22,'[1]男子プロ編決勝入力 '!$D$34:$O$41,7,0)),VLOOKUP(AD22,'[1]男子プロ編決勝入力 '!$D$34:$O$41,5,0),"")</f>
        <v>福野</v>
      </c>
      <c r="AG22" s="70">
        <f>IF(ISNUMBER(VLOOKUP(AD22,'[1]男子プロ編決勝入力 '!$D$34:$O$41,7,0)),VLOOKUP(AD22,'[1]男子プロ編決勝入力 '!$D$34:$O$41,4,0),"")</f>
        <v>3</v>
      </c>
      <c r="AH22" s="71">
        <f>IF(ISNUMBER(VLOOKUP(AD22,'[1]男子プロ編決勝入力 '!$D$34:$O$41,7,0)),VLOOKUP(AD22,'[1]男子プロ編決勝入力 '!$D$34:$O$41,11,0),"")</f>
      </c>
      <c r="AI22" s="45" t="str">
        <f>IF(ISNUMBER(VLOOKUP(AD22,'[1]男子プロ編決勝入力 '!$D$34:$O$41,7,0)),VLOOKUP(AD22,'[1]男子プロ編決勝入力 '!$D$34:$O$41,9,0),"")</f>
        <v>５８″０１</v>
      </c>
      <c r="AJ22" s="87"/>
      <c r="AK22" s="45">
        <f>IF(ISNUMBER(VLOOKUP(AD22,'[1]男子プロ編決勝入力 '!$D$34:$R$41,7,0)),VLOOKUP(AD22,'[1]男子プロ編決勝入力 '!$D$34:$R$41,15,0),"")</f>
        <v>0</v>
      </c>
      <c r="AL22" s="74">
        <f>VLOOKUP(AD22,'[1]学校得点'!$B$60:$C$135,2,0)</f>
        <v>5</v>
      </c>
      <c r="AM22" s="96"/>
    </row>
    <row r="23" spans="1:39" ht="18.75" customHeight="1">
      <c r="A23" s="97"/>
      <c r="B23" s="45"/>
      <c r="C23" s="80">
        <v>5</v>
      </c>
      <c r="D23" s="69" t="str">
        <f>IF(ISNUMBER(VLOOKUP(C23,'[1]男子プロ編決勝入力 '!$D$34:$O$41,7,0)),VLOOKUP(C23,'[1]男子プロ編決勝入力 '!$D$34:$O$41,3,0),"")</f>
        <v>小幡　宏志郎</v>
      </c>
      <c r="E23" s="69" t="str">
        <f>IF(ISNUMBER(VLOOKUP(C23,'[1]男子プロ編決勝入力 '!$D$34:$O$41,7,0)),VLOOKUP(C23,'[1]男子プロ編決勝入力 '!$D$34:$O$41,5,0),"")</f>
        <v>出町</v>
      </c>
      <c r="F23" s="70">
        <f>IF(ISNUMBER(VLOOKUP(C23,'[1]男子プロ編決勝入力 '!$D$34:$O$41,7,0)),VLOOKUP(C23,'[1]男子プロ編決勝入力 '!$D$34:$O$41,4,0),"")</f>
        <v>3</v>
      </c>
      <c r="G23" s="71">
        <f>IF(ISNUMBER(VLOOKUP(C23,'[1]男子プロ編決勝入力 '!$D$34:$O$41,7,0)),VLOOKUP(C23,'[1]男子プロ編決勝入力 '!$D$34:$O$41,11,0),"")</f>
      </c>
      <c r="H23" s="43" t="str">
        <f>IF(ISNUMBER(VLOOKUP(C23,'[1]男子プロ編決勝入力 '!$D$34:$O$41,7,0)),VLOOKUP(C23,'[1]男子プロ編決勝入力 '!$D$34:$O$41,9,0),"")</f>
        <v>５８″４７</v>
      </c>
      <c r="I23" s="87"/>
      <c r="J23" s="45">
        <f>IF(ISNUMBER(VLOOKUP(C23,'[1]男子プロ編決勝入力 '!$D$34:$R$41,7,0)),VLOOKUP(C23,'[1]男子プロ編決勝入力 '!$D$34:$R$41,15,0),"")</f>
        <v>0</v>
      </c>
      <c r="K23" s="82">
        <f>VLOOKUP(C23,'[1]学校得点'!$B$60:$C$135,2,0)</f>
        <v>4</v>
      </c>
      <c r="L23" s="80">
        <v>6</v>
      </c>
      <c r="M23" s="69" t="str">
        <f>IF(ISNUMBER(VLOOKUP(L23,'[1]男子プロ編決勝入力 '!$D$34:$O$41,7,0)),VLOOKUP(L23,'[1]男子プロ編決勝入力 '!$D$34:$O$41,3,0),"")</f>
        <v>鈴木　大騎</v>
      </c>
      <c r="N23" s="69" t="str">
        <f>IF(ISNUMBER(VLOOKUP(L23,'[1]男子プロ編決勝入力 '!$D$34:$O$41,7,0)),VLOOKUP(L23,'[1]男子プロ編決勝入力 '!$D$34:$O$41,5,0),"")</f>
        <v>福光</v>
      </c>
      <c r="O23" s="70">
        <f>IF(ISNUMBER(VLOOKUP(L23,'[1]男子プロ編決勝入力 '!$D$34:$O$41,7,0)),VLOOKUP(L23,'[1]男子プロ編決勝入力 '!$D$34:$O$41,4,0),"")</f>
        <v>3</v>
      </c>
      <c r="P23" s="71">
        <f>IF(ISNUMBER(VLOOKUP(L23,'[1]男子プロ編決勝入力 '!$D$34:$O$41,7,0)),VLOOKUP(L23,'[1]男子プロ編決勝入力 '!$D$34:$O$41,11,0),"")</f>
      </c>
      <c r="Q23" s="43" t="str">
        <f>IF(ISNUMBER(VLOOKUP(L23,'[1]男子プロ編決勝入力 '!$D$34:$O$41,7,0)),VLOOKUP(L23,'[1]男子プロ編決勝入力 '!$D$34:$O$41,9,0),"")</f>
        <v>５８″７９</v>
      </c>
      <c r="R23" s="87"/>
      <c r="S23" s="45">
        <f>IF(ISNUMBER(VLOOKUP(L23,'[1]男子プロ編決勝入力 '!$D$34:$R$41,7,0)),VLOOKUP(L23,'[1]男子プロ編決勝入力 '!$D$34:$R$41,15,0),"")</f>
        <v>0</v>
      </c>
      <c r="T23" s="82">
        <f>VLOOKUP(L23,'[1]学校得点'!$B$60:$C$135,2,0)</f>
        <v>3</v>
      </c>
      <c r="U23" s="80">
        <v>7</v>
      </c>
      <c r="V23" s="69" t="str">
        <f>IF(ISNUMBER(VLOOKUP(U23,'[1]男子プロ編決勝入力 '!$D$34:$O$41,7,0)),VLOOKUP(U23,'[1]男子プロ編決勝入力 '!$D$34:$O$41,3,0),"")</f>
        <v>寺西　創大</v>
      </c>
      <c r="W23" s="69" t="str">
        <f>IF(ISNUMBER(VLOOKUP(U23,'[1]男子プロ編決勝入力 '!$D$34:$O$41,7,0)),VLOOKUP(U23,'[1]男子プロ編決勝入力 '!$D$34:$O$41,5,0),"")</f>
        <v>石動</v>
      </c>
      <c r="X23" s="70">
        <f>IF(ISNUMBER(VLOOKUP(U23,'[1]男子プロ編決勝入力 '!$D$34:$O$41,7,0)),VLOOKUP(U23,'[1]男子プロ編決勝入力 '!$D$34:$O$41,4,0),"")</f>
        <v>3</v>
      </c>
      <c r="Y23" s="71">
        <f>IF(ISNUMBER(VLOOKUP(U23,'[1]男子プロ編決勝入力 '!$D$34:$O$41,7,0)),VLOOKUP(U23,'[1]男子プロ編決勝入力 '!$D$34:$O$41,11,0),"")</f>
      </c>
      <c r="Z23" s="43" t="str">
        <f>IF(ISNUMBER(VLOOKUP(U23,'[1]男子プロ編決勝入力 '!$D$34:$O$41,7,0)),VLOOKUP(U23,'[1]男子プロ編決勝入力 '!$D$34:$O$41,9,0),"")</f>
        <v>５９″２３</v>
      </c>
      <c r="AA23" s="87"/>
      <c r="AB23" s="45">
        <f>IF(ISNUMBER(VLOOKUP(U23,'[1]男子プロ編決勝入力 '!$D$34:$R$41,7,0)),VLOOKUP(U23,'[1]男子プロ編決勝入力 '!$D$34:$R$41,15,0),"")</f>
        <v>0</v>
      </c>
      <c r="AC23" s="82">
        <f>VLOOKUP(U23,'[1]学校得点'!$B$60:$C$135,2,0)</f>
        <v>2</v>
      </c>
      <c r="AD23" s="80">
        <v>8</v>
      </c>
      <c r="AE23" s="69" t="str">
        <f>IF(ISNUMBER(VLOOKUP(AD23,'[1]男子プロ編決勝入力 '!$D$34:$O$41,7,0)),VLOOKUP(AD23,'[1]男子プロ編決勝入力 '!$D$34:$O$41,3,0),"")</f>
        <v>西岡　斗我</v>
      </c>
      <c r="AF23" s="69" t="str">
        <f>IF(ISNUMBER(VLOOKUP(AD23,'[1]男子プロ編決勝入力 '!$D$34:$O$41,7,0)),VLOOKUP(AD23,'[1]男子プロ編決勝入力 '!$D$34:$O$41,5,0),"")</f>
        <v>出町</v>
      </c>
      <c r="AG23" s="70">
        <f>IF(ISNUMBER(VLOOKUP(AD23,'[1]男子プロ編決勝入力 '!$D$34:$O$41,7,0)),VLOOKUP(AD23,'[1]男子プロ編決勝入力 '!$D$34:$O$41,4,0),"")</f>
        <v>3</v>
      </c>
      <c r="AH23" s="71">
        <f>IF(ISNUMBER(VLOOKUP(AD23,'[1]男子プロ編決勝入力 '!$D$34:$O$41,7,0)),VLOOKUP(AD23,'[1]男子プロ編決勝入力 '!$D$34:$O$41,11,0),"")</f>
      </c>
      <c r="AI23" s="43" t="str">
        <f>IF(ISNUMBER(VLOOKUP(AD23,'[1]男子プロ編決勝入力 '!$D$34:$O$41,7,0)),VLOOKUP(AD23,'[1]男子プロ編決勝入力 '!$D$34:$O$41,9,0),"")</f>
        <v>１′００″０６</v>
      </c>
      <c r="AJ23" s="87"/>
      <c r="AK23" s="45">
        <f>IF(ISNUMBER(VLOOKUP(AD23,'[1]男子プロ編決勝入力 '!$D$34:$R$41,7,0)),VLOOKUP(AD23,'[1]男子プロ編決勝入力 '!$D$34:$R$41,15,0),"")</f>
        <v>0</v>
      </c>
      <c r="AL23" s="82">
        <f>VLOOKUP(AD23,'[1]学校得点'!$B$60:$C$135,2,0)</f>
        <v>1</v>
      </c>
      <c r="AM23" s="96"/>
    </row>
    <row r="24" spans="1:39" ht="18.75" customHeight="1">
      <c r="A24" s="79" t="s">
        <v>25</v>
      </c>
      <c r="B24" s="45"/>
      <c r="C24" s="80"/>
      <c r="D24" s="83"/>
      <c r="E24" s="83"/>
      <c r="F24" s="84"/>
      <c r="G24" s="86"/>
      <c r="H24" s="87"/>
      <c r="I24" s="88"/>
      <c r="J24" s="88"/>
      <c r="K24" s="82"/>
      <c r="L24" s="80"/>
      <c r="M24" s="83"/>
      <c r="N24" s="83"/>
      <c r="O24" s="84"/>
      <c r="P24" s="86"/>
      <c r="Q24" s="87"/>
      <c r="R24" s="88"/>
      <c r="S24" s="88"/>
      <c r="T24" s="82"/>
      <c r="U24" s="80"/>
      <c r="V24" s="83"/>
      <c r="W24" s="83"/>
      <c r="X24" s="84"/>
      <c r="Y24" s="86"/>
      <c r="Z24" s="87"/>
      <c r="AA24" s="88"/>
      <c r="AB24" s="88"/>
      <c r="AC24" s="82"/>
      <c r="AD24" s="80"/>
      <c r="AE24" s="83"/>
      <c r="AF24" s="83"/>
      <c r="AG24" s="84"/>
      <c r="AH24" s="86"/>
      <c r="AI24" s="87"/>
      <c r="AJ24" s="93"/>
      <c r="AK24" s="93"/>
      <c r="AL24" s="94"/>
      <c r="AM24" s="96"/>
    </row>
    <row r="25" spans="1:39" ht="18.75" customHeight="1">
      <c r="A25" s="79"/>
      <c r="B25" s="45" t="s">
        <v>26</v>
      </c>
      <c r="C25" s="80">
        <v>1</v>
      </c>
      <c r="D25" s="69" t="str">
        <f>IF(ISNUMBER(VLOOKUP(C25,'[1]男子プロ編決勝入力 '!$D$42:$O$49,7,0)),VLOOKUP(C25,'[1]男子プロ編決勝入力 '!$D$42:$O$49,3,0),"")</f>
        <v>上田　陽暉</v>
      </c>
      <c r="E25" s="69" t="str">
        <f>IF(ISNUMBER(VLOOKUP(C25,'[1]男子プロ編決勝入力 '!$D$42:$O$49,7,0)),VLOOKUP(C25,'[1]男子プロ編決勝入力 '!$D$42:$O$49,5,0),"")</f>
        <v>福光</v>
      </c>
      <c r="F25" s="70">
        <f>IF(ISNUMBER(VLOOKUP(C25,'[1]男子プロ編決勝入力 '!$D$42:$O$49,7,0)),VLOOKUP(C25,'[1]男子プロ編決勝入力 '!$D$42:$O$49,4,0),"")</f>
        <v>3</v>
      </c>
      <c r="G25" s="71">
        <f>IF(ISNUMBER(VLOOKUP(C25,'[1]男子プロ編決勝入力 '!$D$42:$O$49,7,0)),VLOOKUP(C25,'[1]男子プロ編決勝入力 '!$D$42:$O$49,11,0),"")</f>
      </c>
      <c r="H25" s="45" t="str">
        <f>IF(ISNUMBER(VLOOKUP(C25,'[1]男子プロ編決勝入力 '!$D$42:$O$49,7,0)),VLOOKUP(C25,'[1]男子プロ編決勝入力 '!$D$42:$O$49,9,0),"")</f>
        <v>２′１２″５４</v>
      </c>
      <c r="I25" s="81"/>
      <c r="J25" s="45">
        <f>IF(ISNUMBER(VLOOKUP(C25,'[1]男子プロ編決勝入力 '!$D$42:$R$49,7,0)),VLOOKUP(C25,'[1]男子プロ編決勝入力 '!$D$42:$R$49,15,0),"")</f>
        <v>0</v>
      </c>
      <c r="K25" s="74">
        <f>VLOOKUP(C25,'[1]学校得点'!$B$60:$C$135,2,0)</f>
        <v>8</v>
      </c>
      <c r="L25" s="68">
        <v>2</v>
      </c>
      <c r="M25" s="69" t="str">
        <f>IF(ISNUMBER(VLOOKUP(L25,'[1]男子プロ編決勝入力 '!$D$42:$O$49,7,0)),VLOOKUP(L25,'[1]男子プロ編決勝入力 '!$D$42:$O$49,3,0),"")</f>
        <v>真栗　一嘉</v>
      </c>
      <c r="N25" s="69" t="str">
        <f>IF(ISNUMBER(VLOOKUP(L25,'[1]男子プロ編決勝入力 '!$D$42:$O$49,7,0)),VLOOKUP(L25,'[1]男子プロ編決勝入力 '!$D$42:$O$49,5,0),"")</f>
        <v>津沢</v>
      </c>
      <c r="O25" s="70">
        <f>IF(ISNUMBER(VLOOKUP(L25,'[1]男子プロ編決勝入力 '!$D$42:$O$49,7,0)),VLOOKUP(L25,'[1]男子プロ編決勝入力 '!$D$42:$O$49,4,0),"")</f>
        <v>3</v>
      </c>
      <c r="P25" s="71">
        <f>IF(ISNUMBER(VLOOKUP(L25,'[1]男子プロ編決勝入力 '!$D$42:$O$49,7,0)),VLOOKUP(L25,'[1]男子プロ編決勝入力 '!$D$42:$O$49,11,0),"")</f>
      </c>
      <c r="Q25" s="45" t="str">
        <f>IF(ISNUMBER(VLOOKUP(L25,'[1]男子プロ編決勝入力 '!$D$42:$O$49,7,0)),VLOOKUP(L25,'[1]男子プロ編決勝入力 '!$D$42:$O$49,9,0),"")</f>
        <v>２′１３″２５</v>
      </c>
      <c r="R25" s="81"/>
      <c r="S25" s="45">
        <f>IF(ISNUMBER(VLOOKUP(L25,'[1]男子プロ編決勝入力 '!$D$42:$R$49,7,0)),VLOOKUP(L25,'[1]男子プロ編決勝入力 '!$D$42:$R$49,15,0),"")</f>
        <v>0</v>
      </c>
      <c r="T25" s="82">
        <f>VLOOKUP(L25,'[1]学校得点'!$B$60:$C$135,2,0)</f>
        <v>7</v>
      </c>
      <c r="U25" s="68">
        <v>3</v>
      </c>
      <c r="V25" s="69" t="str">
        <f>IF(ISNUMBER(VLOOKUP(U25,'[1]男子プロ編決勝入力 '!$D$42:$O$49,7,0)),VLOOKUP(U25,'[1]男子プロ編決勝入力 '!$D$42:$O$49,3,0),"")</f>
        <v>寺西　創大</v>
      </c>
      <c r="W25" s="69" t="str">
        <f>IF(ISNUMBER(VLOOKUP(U25,'[1]男子プロ編決勝入力 '!$D$42:$O$49,7,0)),VLOOKUP(U25,'[1]男子プロ編決勝入力 '!$D$42:$O$49,5,0),"")</f>
        <v>石動</v>
      </c>
      <c r="X25" s="70">
        <f>IF(ISNUMBER(VLOOKUP(U25,'[1]男子プロ編決勝入力 '!$D$42:$O$49,7,0)),VLOOKUP(U25,'[1]男子プロ編決勝入力 '!$D$42:$O$49,4,0),"")</f>
        <v>3</v>
      </c>
      <c r="Y25" s="71">
        <f>IF(ISNUMBER(VLOOKUP(U25,'[1]男子プロ編決勝入力 '!$D$42:$O$49,7,0)),VLOOKUP(U25,'[1]男子プロ編決勝入力 '!$D$42:$O$49,11,0),"")</f>
      </c>
      <c r="Z25" s="45" t="str">
        <f>IF(ISNUMBER(VLOOKUP(U25,'[1]男子プロ編決勝入力 '!$D$42:$O$49,7,0)),VLOOKUP(U25,'[1]男子プロ編決勝入力 '!$D$42:$O$49,9,0),"")</f>
        <v>２′１４″０７</v>
      </c>
      <c r="AA25" s="81"/>
      <c r="AB25" s="45">
        <f>IF(ISNUMBER(VLOOKUP(U25,'[1]男子プロ編決勝入力 '!$D$42:$R$49,7,0)),VLOOKUP(U25,'[1]男子プロ編決勝入力 '!$D$42:$R$49,15,0),"")</f>
        <v>0</v>
      </c>
      <c r="AC25" s="82">
        <f>VLOOKUP(U25,'[1]学校得点'!$B$60:$C$135,2,0)</f>
        <v>6</v>
      </c>
      <c r="AD25" s="80">
        <v>4</v>
      </c>
      <c r="AE25" s="69" t="str">
        <f>IF(ISNUMBER(VLOOKUP(AD25,'[1]男子プロ編決勝入力 '!$D$42:$O$49,7,0)),VLOOKUP(AD25,'[1]男子プロ編決勝入力 '!$D$42:$O$49,3,0),"")</f>
        <v>金澤　瑠佳</v>
      </c>
      <c r="AF25" s="69" t="str">
        <f>IF(ISNUMBER(VLOOKUP(AD25,'[1]男子プロ編決勝入力 '!$D$42:$O$49,7,0)),VLOOKUP(AD25,'[1]男子プロ編決勝入力 '!$D$42:$O$49,5,0),"")</f>
        <v>庄西</v>
      </c>
      <c r="AG25" s="70">
        <f>IF(ISNUMBER(VLOOKUP(AD25,'[1]男子プロ編決勝入力 '!$D$42:$O$49,7,0)),VLOOKUP(AD25,'[1]男子プロ編決勝入力 '!$D$42:$O$49,4,0),"")</f>
        <v>3</v>
      </c>
      <c r="AH25" s="71">
        <f>IF(ISNUMBER(VLOOKUP(AD25,'[1]男子プロ編決勝入力 '!$D$42:$O$49,7,0)),VLOOKUP(AD25,'[1]男子プロ編決勝入力 '!$D$42:$O$49,11,0),"")</f>
      </c>
      <c r="AI25" s="45" t="str">
        <f>IF(ISNUMBER(VLOOKUP(AD25,'[1]男子プロ編決勝入力 '!$D$42:$O$49,7,0)),VLOOKUP(AD25,'[1]男子プロ編決勝入力 '!$D$42:$O$49,9,0),"")</f>
        <v>２′１５″５１</v>
      </c>
      <c r="AJ25" s="81"/>
      <c r="AK25" s="45">
        <f>IF(ISNUMBER(VLOOKUP(AD25,'[1]男子プロ編決勝入力 '!$D$42:$R$49,7,0)),VLOOKUP(AD25,'[1]男子プロ編決勝入力 '!$D$42:$R$49,15,0),"")</f>
        <v>0</v>
      </c>
      <c r="AL25" s="74">
        <f>VLOOKUP(AD25,'[1]学校得点'!$B$60:$C$135,2,0)</f>
        <v>5</v>
      </c>
      <c r="AM25" s="96"/>
    </row>
    <row r="26" spans="1:39" ht="18.75" customHeight="1">
      <c r="A26" s="79" t="s">
        <v>27</v>
      </c>
      <c r="B26" s="45"/>
      <c r="C26" s="80">
        <v>5</v>
      </c>
      <c r="D26" s="69" t="str">
        <f>IF(ISNUMBER(VLOOKUP(C26,'[1]男子プロ編決勝入力 '!$D$42:$O$49,7,0)),VLOOKUP(C26,'[1]男子プロ編決勝入力 '!$D$42:$O$49,3,0),"")</f>
        <v>南部　奏太</v>
      </c>
      <c r="E26" s="69" t="str">
        <f>IF(ISNUMBER(VLOOKUP(C26,'[1]男子プロ編決勝入力 '!$D$42:$O$49,7,0)),VLOOKUP(C26,'[1]男子プロ編決勝入力 '!$D$42:$O$49,5,0),"")</f>
        <v>吉江</v>
      </c>
      <c r="F26" s="70">
        <f>IF(ISNUMBER(VLOOKUP(C26,'[1]男子プロ編決勝入力 '!$D$42:$O$49,7,0)),VLOOKUP(C26,'[1]男子プロ編決勝入力 '!$D$42:$O$49,4,0),"")</f>
        <v>2</v>
      </c>
      <c r="G26" s="71">
        <f>IF(ISNUMBER(VLOOKUP(C26,'[1]男子プロ編決勝入力 '!$D$42:$O$49,7,0)),VLOOKUP(C26,'[1]男子プロ編決勝入力 '!$D$42:$O$49,11,0),"")</f>
      </c>
      <c r="H26" s="43" t="str">
        <f>IF(ISNUMBER(VLOOKUP(C26,'[1]男子プロ編決勝入力 '!$D$42:$O$49,7,0)),VLOOKUP(C26,'[1]男子プロ編決勝入力 '!$D$42:$O$49,9,0),"")</f>
        <v>２′１５″９３</v>
      </c>
      <c r="I26" s="81"/>
      <c r="J26" s="45">
        <f>IF(ISNUMBER(VLOOKUP(C26,'[1]男子プロ編決勝入力 '!$D$42:$R$49,7,0)),VLOOKUP(C26,'[1]男子プロ編決勝入力 '!$D$42:$R$49,15,0),"")</f>
        <v>0</v>
      </c>
      <c r="K26" s="82">
        <f>VLOOKUP(C26,'[1]学校得点'!$B$60:$C$135,2,0)</f>
        <v>4</v>
      </c>
      <c r="L26" s="80">
        <v>6</v>
      </c>
      <c r="M26" s="69" t="str">
        <f>IF(ISNUMBER(VLOOKUP(L26,'[1]男子プロ編決勝入力 '!$D$42:$O$49,7,0)),VLOOKUP(L26,'[1]男子プロ編決勝入力 '!$D$42:$O$49,3,0),"")</f>
        <v>大橋　優人</v>
      </c>
      <c r="N26" s="69" t="str">
        <f>IF(ISNUMBER(VLOOKUP(L26,'[1]男子プロ編決勝入力 '!$D$42:$O$49,7,0)),VLOOKUP(L26,'[1]男子プロ編決勝入力 '!$D$42:$O$49,5,0),"")</f>
        <v>福野</v>
      </c>
      <c r="O26" s="70">
        <f>IF(ISNUMBER(VLOOKUP(L26,'[1]男子プロ編決勝入力 '!$D$42:$O$49,7,0)),VLOOKUP(L26,'[1]男子プロ編決勝入力 '!$D$42:$O$49,4,0),"")</f>
        <v>3</v>
      </c>
      <c r="P26" s="71">
        <f>IF(ISNUMBER(VLOOKUP(L26,'[1]男子プロ編決勝入力 '!$D$42:$O$49,7,0)),VLOOKUP(L26,'[1]男子プロ編決勝入力 '!$D$42:$O$49,11,0),"")</f>
      </c>
      <c r="Q26" s="43" t="str">
        <f>IF(ISNUMBER(VLOOKUP(L26,'[1]男子プロ編決勝入力 '!$D$42:$O$49,7,0)),VLOOKUP(L26,'[1]男子プロ編決勝入力 '!$D$42:$O$49,9,0),"")</f>
        <v>２′１５″９５</v>
      </c>
      <c r="R26" s="81"/>
      <c r="S26" s="45">
        <f>IF(ISNUMBER(VLOOKUP(L26,'[1]男子プロ編決勝入力 '!$D$42:$R$49,7,0)),VLOOKUP(L26,'[1]男子プロ編決勝入力 '!$D$42:$R$49,15,0),"")</f>
        <v>0</v>
      </c>
      <c r="T26" s="82">
        <f>VLOOKUP(L26,'[1]学校得点'!$B$60:$C$135,2,0)</f>
        <v>3</v>
      </c>
      <c r="U26" s="80">
        <v>7</v>
      </c>
      <c r="V26" s="69" t="str">
        <f>IF(ISNUMBER(VLOOKUP(U26,'[1]男子プロ編決勝入力 '!$D$42:$O$49,7,0)),VLOOKUP(U26,'[1]男子プロ編決勝入力 '!$D$42:$O$49,3,0),"")</f>
        <v>鈴木　大騎</v>
      </c>
      <c r="W26" s="69" t="str">
        <f>IF(ISNUMBER(VLOOKUP(U26,'[1]男子プロ編決勝入力 '!$D$42:$O$49,7,0)),VLOOKUP(U26,'[1]男子プロ編決勝入力 '!$D$42:$O$49,5,0),"")</f>
        <v>福光</v>
      </c>
      <c r="X26" s="70">
        <f>IF(ISNUMBER(VLOOKUP(U26,'[1]男子プロ編決勝入力 '!$D$42:$O$49,7,0)),VLOOKUP(U26,'[1]男子プロ編決勝入力 '!$D$42:$O$49,4,0),"")</f>
        <v>3</v>
      </c>
      <c r="Y26" s="71">
        <f>IF(ISNUMBER(VLOOKUP(U26,'[1]男子プロ編決勝入力 '!$D$42:$O$49,7,0)),VLOOKUP(U26,'[1]男子プロ編決勝入力 '!$D$42:$O$49,11,0),"")</f>
      </c>
      <c r="Z26" s="43" t="str">
        <f>IF(ISNUMBER(VLOOKUP(U26,'[1]男子プロ編決勝入力 '!$D$42:$O$49,7,0)),VLOOKUP(U26,'[1]男子プロ編決勝入力 '!$D$42:$O$49,9,0),"")</f>
        <v>２′１９″３３</v>
      </c>
      <c r="AA26" s="81"/>
      <c r="AB26" s="45">
        <f>IF(ISNUMBER(VLOOKUP(U26,'[1]男子プロ編決勝入力 '!$D$42:$R$49,7,0)),VLOOKUP(U26,'[1]男子プロ編決勝入力 '!$D$42:$R$49,15,0),"")</f>
        <v>0</v>
      </c>
      <c r="AC26" s="82">
        <f>VLOOKUP(U26,'[1]学校得点'!$B$60:$C$135,2,0)</f>
        <v>2</v>
      </c>
      <c r="AD26" s="80">
        <v>8</v>
      </c>
      <c r="AE26" s="69" t="str">
        <f>IF(ISNUMBER(VLOOKUP(AD26,'[1]男子プロ編決勝入力 '!$D$42:$O$49,7,0)),VLOOKUP(AD26,'[1]男子プロ編決勝入力 '!$D$42:$O$49,3,0),"")</f>
        <v>的池　竜弥</v>
      </c>
      <c r="AF26" s="69" t="str">
        <f>IF(ISNUMBER(VLOOKUP(AD26,'[1]男子プロ編決勝入力 '!$D$42:$O$49,7,0)),VLOOKUP(AD26,'[1]男子プロ編決勝入力 '!$D$42:$O$49,5,0),"")</f>
        <v>出町</v>
      </c>
      <c r="AG26" s="70">
        <f>IF(ISNUMBER(VLOOKUP(AD26,'[1]男子プロ編決勝入力 '!$D$42:$O$49,7,0)),VLOOKUP(AD26,'[1]男子プロ編決勝入力 '!$D$42:$O$49,4,0),"")</f>
        <v>3</v>
      </c>
      <c r="AH26" s="71">
        <f>IF(ISNUMBER(VLOOKUP(AD26,'[1]男子プロ編決勝入力 '!$D$42:$O$49,7,0)),VLOOKUP(AD26,'[1]男子プロ編決勝入力 '!$D$42:$O$49,11,0),"")</f>
      </c>
      <c r="AI26" s="43" t="str">
        <f>IF(ISNUMBER(VLOOKUP(AD26,'[1]男子プロ編決勝入力 '!$D$42:$O$49,7,0)),VLOOKUP(AD26,'[1]男子プロ編決勝入力 '!$D$42:$O$49,9,0),"")</f>
        <v>２′１９″９９</v>
      </c>
      <c r="AJ26" s="81"/>
      <c r="AK26" s="45">
        <f>IF(ISNUMBER(VLOOKUP(AD26,'[1]男子プロ編決勝入力 '!$D$42:$R$49,7,0)),VLOOKUP(AD26,'[1]男子プロ編決勝入力 '!$D$42:$R$49,15,0),"")</f>
        <v>0</v>
      </c>
      <c r="AL26" s="82">
        <f>VLOOKUP(AD26,'[1]学校得点'!$B$60:$C$135,2,0)</f>
        <v>1</v>
      </c>
      <c r="AM26" s="96"/>
    </row>
    <row r="27" spans="1:39" ht="18.75" customHeight="1">
      <c r="A27" s="79"/>
      <c r="B27" s="45"/>
      <c r="C27" s="80"/>
      <c r="D27" s="98"/>
      <c r="E27" s="83"/>
      <c r="F27" s="99"/>
      <c r="G27" s="86"/>
      <c r="H27" s="99"/>
      <c r="I27" s="45"/>
      <c r="J27" s="45"/>
      <c r="K27" s="82"/>
      <c r="L27" s="80"/>
      <c r="M27" s="98"/>
      <c r="N27" s="83"/>
      <c r="O27" s="99"/>
      <c r="P27" s="86"/>
      <c r="Q27" s="99"/>
      <c r="R27" s="45"/>
      <c r="S27" s="45"/>
      <c r="T27" s="82"/>
      <c r="U27" s="80"/>
      <c r="V27" s="98"/>
      <c r="W27" s="83"/>
      <c r="X27" s="99"/>
      <c r="Y27" s="86"/>
      <c r="Z27" s="99"/>
      <c r="AA27" s="45"/>
      <c r="AB27" s="45"/>
      <c r="AC27" s="82"/>
      <c r="AD27" s="80"/>
      <c r="AE27" s="98"/>
      <c r="AF27" s="83"/>
      <c r="AG27" s="99"/>
      <c r="AH27" s="86"/>
      <c r="AI27" s="99"/>
      <c r="AJ27" s="45"/>
      <c r="AK27" s="45"/>
      <c r="AL27" s="82"/>
      <c r="AM27" s="96"/>
    </row>
    <row r="28" spans="1:39" ht="18.75" customHeight="1">
      <c r="A28" s="79" t="s">
        <v>28</v>
      </c>
      <c r="B28" s="41" t="s">
        <v>29</v>
      </c>
      <c r="C28" s="68">
        <v>1</v>
      </c>
      <c r="D28" s="69" t="str">
        <f>IF(ISNUMBER(VLOOKUP(C28,'[1]男子プロ編決勝入力 '!$D$50:$O$87,7,0)),VLOOKUP(C28,'[1]男子プロ編決勝入力 '!$D$50:$O$87,3,0),"")</f>
        <v>清澤　一輝</v>
      </c>
      <c r="E28" s="69" t="str">
        <f>IF(ISNUMBER(VLOOKUP(C28,'[1]男子プロ編決勝入力 '!$D$50:$O$87,7,0)),VLOOKUP(C28,'[1]男子プロ編決勝入力 '!$D$50:$O$87,5,0),"")</f>
        <v>庄川</v>
      </c>
      <c r="F28" s="70">
        <f>IF(ISNUMBER(VLOOKUP(C28,'[1]男子プロ編決勝入力 '!$D$50:$O$87,7,0)),VLOOKUP(C28,'[1]男子プロ編決勝入力 '!$D$50:$O$87,4,0),"")</f>
        <v>1</v>
      </c>
      <c r="G28" s="71">
        <f>IF(ISNUMBER(VLOOKUP(C28,'[1]男子プロ編決勝入力 '!$D$50:$O$87,7,0)),VLOOKUP(C28,'[1]男子プロ編決勝入力 '!$D$50:$O$87,11,0),"")</f>
      </c>
      <c r="H28" s="45" t="str">
        <f>IF(ISNUMBER(VLOOKUP(C28,'[1]男子プロ編決勝入力 '!$D$50:$O$87,7,0)),VLOOKUP(C28,'[1]男子プロ編決勝入力 '!$D$50:$O$87,9,0),"")</f>
        <v>４′５４″１１</v>
      </c>
      <c r="I28" s="45"/>
      <c r="J28" s="45">
        <f>IF(ISNUMBER(VLOOKUP(C28,'[1]男子プロ編決勝入力 '!$D$50:$R$87,7,0)),VLOOKUP(C28,'[1]男子プロ編決勝入力 '!$D$50:$R$87,15,0),"")</f>
        <v>0</v>
      </c>
      <c r="K28" s="74">
        <f>VLOOKUP(C28,'[1]学校得点'!$B$60:$C$135,2,0)</f>
        <v>8</v>
      </c>
      <c r="L28" s="68">
        <v>2</v>
      </c>
      <c r="M28" s="69" t="str">
        <f>IF(ISNUMBER(VLOOKUP(L28,'[1]男子プロ編決勝入力 '!$D$50:$O$87,7,0)),VLOOKUP(L28,'[1]男子プロ編決勝入力 '!$D$50:$O$87,3,0),"")</f>
        <v>松本　竜河</v>
      </c>
      <c r="N28" s="69" t="str">
        <f>IF(ISNUMBER(VLOOKUP(L28,'[1]男子プロ編決勝入力 '!$D$50:$O$87,7,0)),VLOOKUP(L28,'[1]男子プロ編決勝入力 '!$D$50:$O$87,5,0),"")</f>
        <v>城端</v>
      </c>
      <c r="O28" s="70">
        <f>IF(ISNUMBER(VLOOKUP(L28,'[1]男子プロ編決勝入力 '!$D$50:$O$87,7,0)),VLOOKUP(L28,'[1]男子プロ編決勝入力 '!$D$50:$O$87,4,0),"")</f>
        <v>1</v>
      </c>
      <c r="P28" s="71">
        <f>IF(ISNUMBER(VLOOKUP(L28,'[1]男子プロ編決勝入力 '!$D$50:$O$87,7,0)),VLOOKUP(L28,'[1]男子プロ編決勝入力 '!$D$50:$O$87,11,0),"")</f>
      </c>
      <c r="Q28" s="45" t="str">
        <f>IF(ISNUMBER(VLOOKUP(L28,'[1]男子プロ編決勝入力 '!$D$50:$O$87,7,0)),VLOOKUP(L28,'[1]男子プロ編決勝入力 '!$D$50:$O$87,9,0),"")</f>
        <v>５′０３″３７</v>
      </c>
      <c r="R28" s="45"/>
      <c r="S28" s="45">
        <f>IF(ISNUMBER(VLOOKUP(L28,'[1]男子プロ編決勝入力 '!$D$50:$R$87,7,0)),VLOOKUP(L28,'[1]男子プロ編決勝入力 '!$D$50:$R$87,15,0),"")</f>
        <v>0</v>
      </c>
      <c r="T28" s="82">
        <f>VLOOKUP(L28,'[1]学校得点'!$B$60:$C$135,2,0)</f>
        <v>7</v>
      </c>
      <c r="U28" s="68">
        <v>3</v>
      </c>
      <c r="V28" s="69" t="str">
        <f>IF(ISNUMBER(VLOOKUP(U28,'[1]男子プロ編決勝入力 '!$D$50:$O$87,7,0)),VLOOKUP(U28,'[1]男子プロ編決勝入力 '!$D$50:$O$87,3,0),"")</f>
        <v>沼田　侑也</v>
      </c>
      <c r="W28" s="69" t="str">
        <f>IF(ISNUMBER(VLOOKUP(U28,'[1]男子プロ編決勝入力 '!$D$50:$O$87,7,0)),VLOOKUP(U28,'[1]男子プロ編決勝入力 '!$D$50:$O$87,5,0),"")</f>
        <v>石動</v>
      </c>
      <c r="X28" s="70">
        <f>IF(ISNUMBER(VLOOKUP(U28,'[1]男子プロ編決勝入力 '!$D$50:$O$87,7,0)),VLOOKUP(U28,'[1]男子プロ編決勝入力 '!$D$50:$O$87,4,0),"")</f>
        <v>1</v>
      </c>
      <c r="Y28" s="71">
        <f>IF(ISNUMBER(VLOOKUP(U28,'[1]男子プロ編決勝入力 '!$D$50:$O$87,7,0)),VLOOKUP(U28,'[1]男子プロ編決勝入力 '!$D$50:$O$87,11,0),"")</f>
      </c>
      <c r="Z28" s="45" t="str">
        <f>IF(ISNUMBER(VLOOKUP(U28,'[1]男子プロ編決勝入力 '!$D$50:$O$87,7,0)),VLOOKUP(U28,'[1]男子プロ編決勝入力 '!$D$50:$O$87,9,0),"")</f>
        <v>５′０９″１４</v>
      </c>
      <c r="AA28" s="45"/>
      <c r="AB28" s="100">
        <f>IF(ISNUMBER(VLOOKUP(U28,'[1]男子プロ編決勝入力 '!$D$50:$R$87,7,0)),VLOOKUP(U28,'[1]男子プロ編決勝入力 '!$D$50:$R$87,15,0),"")</f>
        <v>0</v>
      </c>
      <c r="AC28" s="91">
        <f>VLOOKUP(U28,'[1]学校得点'!$B$60:$C$135,2,0)</f>
        <v>6</v>
      </c>
      <c r="AD28" s="80">
        <v>4</v>
      </c>
      <c r="AE28" s="69" t="str">
        <f>IF(ISNUMBER(VLOOKUP(AD28,'[1]男子プロ編決勝入力 '!$D$50:$O$87,7,0)),VLOOKUP(AD28,'[1]男子プロ編決勝入力 '!$D$50:$O$87,3,0),"")</f>
        <v>川邊　皓星</v>
      </c>
      <c r="AF28" s="69" t="str">
        <f>IF(ISNUMBER(VLOOKUP(AD28,'[1]男子プロ編決勝入力 '!$D$50:$O$87,7,0)),VLOOKUP(AD28,'[1]男子プロ編決勝入力 '!$D$50:$O$87,5,0),"")</f>
        <v>大谷</v>
      </c>
      <c r="AG28" s="70">
        <f>IF(ISNUMBER(VLOOKUP(AD28,'[1]男子プロ編決勝入力 '!$D$50:$O$87,7,0)),VLOOKUP(AD28,'[1]男子プロ編決勝入力 '!$D$50:$O$87,4,0),"")</f>
        <v>1</v>
      </c>
      <c r="AH28" s="71">
        <f>IF(ISNUMBER(VLOOKUP(AD28,'[1]男子プロ編決勝入力 '!$D$50:$O$87,7,0)),VLOOKUP(AD28,'[1]男子プロ編決勝入力 '!$D$50:$O$87,11,0),"")</f>
      </c>
      <c r="AI28" s="45" t="str">
        <f>IF(ISNUMBER(VLOOKUP(AD28,'[1]男子プロ編決勝入力 '!$D$50:$O$87,7,0)),VLOOKUP(AD28,'[1]男子プロ編決勝入力 '!$D$50:$O$87,9,0),"")</f>
        <v>５′１１″１０</v>
      </c>
      <c r="AJ28" s="45"/>
      <c r="AK28" s="45">
        <f>IF(ISNUMBER(VLOOKUP(AD28,'[1]男子プロ編決勝入力 '!$D$50:$R$87,7,0)),VLOOKUP(AD28,'[1]男子プロ編決勝入力 '!$D$50:$R$87,15,0),"")</f>
        <v>0</v>
      </c>
      <c r="AL28" s="74">
        <f>VLOOKUP(AD28,'[1]学校得点'!$B$60:$C$135,2,0)</f>
        <v>5</v>
      </c>
      <c r="AM28" s="101"/>
    </row>
    <row r="29" spans="1:39" ht="18.75" customHeight="1">
      <c r="A29" s="79"/>
      <c r="B29" s="41"/>
      <c r="C29" s="80">
        <v>5</v>
      </c>
      <c r="D29" s="69" t="str">
        <f>IF(ISNUMBER(VLOOKUP(C29,'[1]男子プロ編決勝入力 '!$D$50:$O$87,7,0)),VLOOKUP(C29,'[1]男子プロ編決勝入力 '!$D$50:$O$87,3,0),"")</f>
        <v>高田　知明</v>
      </c>
      <c r="E29" s="69" t="str">
        <f>IF(ISNUMBER(VLOOKUP(C29,'[1]男子プロ編決勝入力 '!$D$50:$O$87,7,0)),VLOOKUP(C29,'[1]男子プロ編決勝入力 '!$D$50:$O$87,5,0),"")</f>
        <v>般若</v>
      </c>
      <c r="F29" s="70">
        <f>IF(ISNUMBER(VLOOKUP(C29,'[1]男子プロ編決勝入力 '!$D$50:$O$87,7,0)),VLOOKUP(C29,'[1]男子プロ編決勝入力 '!$D$50:$O$87,4,0),"")</f>
        <v>1</v>
      </c>
      <c r="G29" s="71">
        <f>IF(ISNUMBER(VLOOKUP(C29,'[1]男子プロ編決勝入力 '!$D$50:$O$87,7,0)),VLOOKUP(C29,'[1]男子プロ編決勝入力 '!$D$50:$O$87,11,0),"")</f>
      </c>
      <c r="H29" s="45" t="str">
        <f>IF(ISNUMBER(VLOOKUP(C29,'[1]男子プロ編決勝入力 '!$D$50:$O$87,7,0)),VLOOKUP(C29,'[1]男子プロ編決勝入力 '!$D$50:$O$87,9,0),"")</f>
        <v>５′１１″３９</v>
      </c>
      <c r="I29" s="45"/>
      <c r="J29" s="45">
        <f>IF(ISNUMBER(VLOOKUP(C29,'[1]男子プロ編決勝入力 '!$D$50:$R$87,7,0)),VLOOKUP(C29,'[1]男子プロ編決勝入力 '!$D$50:$R$87,15,0),"")</f>
        <v>0</v>
      </c>
      <c r="K29" s="82">
        <f>VLOOKUP(C29,'[1]学校得点'!$B$60:$C$135,2,0)</f>
        <v>4</v>
      </c>
      <c r="L29" s="80">
        <v>6</v>
      </c>
      <c r="M29" s="69" t="str">
        <f>IF(ISNUMBER(VLOOKUP(L29,'[1]男子プロ編決勝入力 '!$D$50:$O$87,7,0)),VLOOKUP(L29,'[1]男子プロ編決勝入力 '!$D$50:$O$87,3,0),"")</f>
        <v>長井　慎吾</v>
      </c>
      <c r="N29" s="69" t="str">
        <f>IF(ISNUMBER(VLOOKUP(L29,'[1]男子プロ編決勝入力 '!$D$50:$O$87,7,0)),VLOOKUP(L29,'[1]男子プロ編決勝入力 '!$D$50:$O$87,5,0),"")</f>
        <v>福野</v>
      </c>
      <c r="O29" s="70">
        <f>IF(ISNUMBER(VLOOKUP(L29,'[1]男子プロ編決勝入力 '!$D$50:$O$87,7,0)),VLOOKUP(L29,'[1]男子プロ編決勝入力 '!$D$50:$O$87,4,0),"")</f>
        <v>1</v>
      </c>
      <c r="P29" s="71">
        <f>IF(ISNUMBER(VLOOKUP(L29,'[1]男子プロ編決勝入力 '!$D$50:$O$87,7,0)),VLOOKUP(L29,'[1]男子プロ編決勝入力 '!$D$50:$O$87,11,0),"")</f>
      </c>
      <c r="Q29" s="45" t="str">
        <f>IF(ISNUMBER(VLOOKUP(L29,'[1]男子プロ編決勝入力 '!$D$50:$O$87,7,0)),VLOOKUP(L29,'[1]男子プロ編決勝入力 '!$D$50:$O$87,9,0),"")</f>
        <v>５′１１″４７</v>
      </c>
      <c r="R29" s="45"/>
      <c r="S29" s="45">
        <f>IF(ISNUMBER(VLOOKUP(L29,'[1]男子プロ編決勝入力 '!$D$50:$R$87,7,0)),VLOOKUP(L29,'[1]男子プロ編決勝入力 '!$D$50:$R$87,15,0),"")</f>
        <v>0</v>
      </c>
      <c r="T29" s="82">
        <f>VLOOKUP(L29,'[1]学校得点'!$B$60:$C$135,2,0)</f>
        <v>3</v>
      </c>
      <c r="U29" s="80">
        <v>7</v>
      </c>
      <c r="V29" s="69" t="str">
        <f>IF(ISNUMBER(VLOOKUP(U29,'[1]男子プロ編決勝入力 '!$D$50:$O$87,7,0)),VLOOKUP(U29,'[1]男子プロ編決勝入力 '!$D$50:$O$87,3,0),"")</f>
        <v>前田　達哉</v>
      </c>
      <c r="W29" s="69" t="str">
        <f>IF(ISNUMBER(VLOOKUP(U29,'[1]男子プロ編決勝入力 '!$D$50:$O$87,7,0)),VLOOKUP(U29,'[1]男子プロ編決勝入力 '!$D$50:$O$87,5,0),"")</f>
        <v>般若</v>
      </c>
      <c r="X29" s="70">
        <f>IF(ISNUMBER(VLOOKUP(U29,'[1]男子プロ編決勝入力 '!$D$50:$O$87,7,0)),VLOOKUP(U29,'[1]男子プロ編決勝入力 '!$D$50:$O$87,4,0),"")</f>
        <v>1</v>
      </c>
      <c r="Y29" s="71">
        <f>IF(ISNUMBER(VLOOKUP(U29,'[1]男子プロ編決勝入力 '!$D$50:$O$87,7,0)),VLOOKUP(U29,'[1]男子プロ編決勝入力 '!$D$50:$O$87,11,0),"")</f>
      </c>
      <c r="Z29" s="45" t="str">
        <f>IF(ISNUMBER(VLOOKUP(U29,'[1]男子プロ編決勝入力 '!$D$50:$O$87,7,0)),VLOOKUP(U29,'[1]男子プロ編決勝入力 '!$D$50:$O$87,9,0),"")</f>
        <v>５′１１″５４</v>
      </c>
      <c r="AA29" s="45"/>
      <c r="AB29" s="100">
        <f>IF(ISNUMBER(VLOOKUP(U29,'[1]男子プロ編決勝入力 '!$D$50:$R$87,7,0)),VLOOKUP(U29,'[1]男子プロ編決勝入力 '!$D$50:$R$87,15,0),"")</f>
        <v>0</v>
      </c>
      <c r="AC29" s="91">
        <f>VLOOKUP(U29,'[1]学校得点'!$B$60:$C$135,2,0)</f>
        <v>2</v>
      </c>
      <c r="AD29" s="80">
        <v>8</v>
      </c>
      <c r="AE29" s="69" t="str">
        <f>IF(ISNUMBER(VLOOKUP(AD29,'[1]男子プロ編決勝入力 '!$D$50:$O$87,7,0)),VLOOKUP(AD29,'[1]男子プロ編決勝入力 '!$D$50:$O$87,3,0),"")</f>
        <v>山本　優翔</v>
      </c>
      <c r="AF29" s="69" t="str">
        <f>IF(ISNUMBER(VLOOKUP(AD29,'[1]男子プロ編決勝入力 '!$D$50:$O$87,7,0)),VLOOKUP(AD29,'[1]男子プロ編決勝入力 '!$D$50:$O$87,5,0),"")</f>
        <v>井波</v>
      </c>
      <c r="AG29" s="70">
        <f>IF(ISNUMBER(VLOOKUP(AD29,'[1]男子プロ編決勝入力 '!$D$50:$O$87,7,0)),VLOOKUP(AD29,'[1]男子プロ編決勝入力 '!$D$50:$O$87,4,0),"")</f>
        <v>1</v>
      </c>
      <c r="AH29" s="71">
        <f>IF(ISNUMBER(VLOOKUP(AD29,'[1]男子プロ編決勝入力 '!$D$50:$O$87,7,0)),VLOOKUP(AD29,'[1]男子プロ編決勝入力 '!$D$50:$O$87,11,0),"")</f>
      </c>
      <c r="AI29" s="45" t="str">
        <f>IF(ISNUMBER(VLOOKUP(AD29,'[1]男子プロ編決勝入力 '!$D$50:$O$87,7,0)),VLOOKUP(AD29,'[1]男子プロ編決勝入力 '!$D$50:$O$87,9,0),"")</f>
        <v>５′１２″３２</v>
      </c>
      <c r="AJ29" s="45"/>
      <c r="AK29" s="45">
        <f>IF(ISNUMBER(VLOOKUP(AD29,'[1]男子プロ編決勝入力 '!$D$50:$R$87,7,0)),VLOOKUP(AD29,'[1]男子プロ編決勝入力 '!$D$50:$R$87,15,0),"")</f>
        <v>0</v>
      </c>
      <c r="AL29" s="82">
        <f>VLOOKUP(AD29,'[1]学校得点'!$B$60:$C$135,2,0)</f>
        <v>1</v>
      </c>
      <c r="AM29" s="101"/>
    </row>
    <row r="30" spans="1:39" ht="18.75" customHeight="1">
      <c r="A30" s="79" t="s">
        <v>30</v>
      </c>
      <c r="B30" s="41"/>
      <c r="C30" s="68"/>
      <c r="D30" s="69"/>
      <c r="E30" s="69"/>
      <c r="F30" s="70"/>
      <c r="G30" s="89"/>
      <c r="H30" s="45"/>
      <c r="I30" s="45"/>
      <c r="J30" s="41"/>
      <c r="K30" s="102"/>
      <c r="L30" s="68"/>
      <c r="M30" s="69"/>
      <c r="N30" s="69"/>
      <c r="O30" s="70"/>
      <c r="P30" s="89"/>
      <c r="Q30" s="45"/>
      <c r="R30" s="45"/>
      <c r="S30" s="41"/>
      <c r="T30" s="102"/>
      <c r="U30" s="68"/>
      <c r="V30" s="69"/>
      <c r="W30" s="69"/>
      <c r="X30" s="70"/>
      <c r="Y30" s="86"/>
      <c r="Z30" s="45"/>
      <c r="AA30" s="45"/>
      <c r="AB30" s="100"/>
      <c r="AC30" s="91"/>
      <c r="AD30" s="68"/>
      <c r="AE30" s="69"/>
      <c r="AF30" s="69"/>
      <c r="AG30" s="70"/>
      <c r="AH30" s="89"/>
      <c r="AI30" s="41"/>
      <c r="AJ30" s="41"/>
      <c r="AK30" s="41"/>
      <c r="AL30" s="102"/>
      <c r="AM30" s="101"/>
    </row>
    <row r="31" spans="1:39" ht="18.75" customHeight="1">
      <c r="A31" s="79"/>
      <c r="B31" s="41" t="s">
        <v>31</v>
      </c>
      <c r="C31" s="68">
        <v>1</v>
      </c>
      <c r="D31" s="69" t="str">
        <f>IF(ISNUMBER(VLOOKUP(C31,'[1]男子プロ編決勝入力 '!$D$88:$O$125,7,0)),VLOOKUP(C31,'[1]男子プロ編決勝入力 '!$D$88:$O$125,3,0),"")</f>
        <v>竹部　弘輝</v>
      </c>
      <c r="E31" s="69" t="str">
        <f>IF(ISNUMBER(VLOOKUP(C31,'[1]男子プロ編決勝入力 '!$D$88:$O$125,7,0)),VLOOKUP(C31,'[1]男子プロ編決勝入力 '!$D$88:$O$125,5,0),"")</f>
        <v>庄西</v>
      </c>
      <c r="F31" s="70">
        <f>IF(ISNUMBER(VLOOKUP(C31,'[1]男子プロ編決勝入力 '!$D$88:$O$125,7,0)),VLOOKUP(C31,'[1]男子プロ編決勝入力 '!$D$88:$O$125,4,0),"")</f>
        <v>3</v>
      </c>
      <c r="G31" s="71" t="str">
        <f>IF(ISNUMBER(VLOOKUP(C31,'[1]男子プロ編決勝入力 '!$D$88:$O$125,7,0)),VLOOKUP(C31,'[1]男子プロ編決勝入力 '!$D$88:$O$125,11,0),"")</f>
        <v>大会新</v>
      </c>
      <c r="H31" s="45" t="str">
        <f>IF(ISNUMBER(VLOOKUP(C31,'[1]男子プロ編決勝入力 '!$D$88:$O$125,7,0)),VLOOKUP(C31,'[1]男子プロ編決勝入力 '!$D$88:$O$125,9,0),"")</f>
        <v>４′１０″９４</v>
      </c>
      <c r="I31" s="45"/>
      <c r="J31" s="45">
        <f>IF(ISNUMBER(VLOOKUP(C31,'[1]男子プロ編決勝入力 '!$D$88:$R$125,7,0)),VLOOKUP(C31,'[1]男子プロ編決勝入力 '!$D$88:$R$125,15,0),"")</f>
        <v>0</v>
      </c>
      <c r="K31" s="74">
        <f>VLOOKUP(C31,'[1]学校得点'!$B$60:$C$135,2,0)</f>
        <v>8</v>
      </c>
      <c r="L31" s="68">
        <v>2</v>
      </c>
      <c r="M31" s="69" t="str">
        <f>IF(ISNUMBER(VLOOKUP(L31,'[1]男子プロ編決勝入力 '!$D$88:$O$125,7,0)),VLOOKUP(L31,'[1]男子プロ編決勝入力 '!$D$88:$O$125,3,0),"")</f>
        <v>中田　圭祐</v>
      </c>
      <c r="N31" s="69" t="str">
        <f>IF(ISNUMBER(VLOOKUP(L31,'[1]男子プロ編決勝入力 '!$D$88:$O$125,7,0)),VLOOKUP(L31,'[1]男子プロ編決勝入力 '!$D$88:$O$125,5,0),"")</f>
        <v>出町</v>
      </c>
      <c r="O31" s="70">
        <f>IF(ISNUMBER(VLOOKUP(L31,'[1]男子プロ編決勝入力 '!$D$88:$O$125,7,0)),VLOOKUP(L31,'[1]男子プロ編決勝入力 '!$D$88:$O$125,4,0),"")</f>
        <v>3</v>
      </c>
      <c r="P31" s="71">
        <f>IF(ISNUMBER(VLOOKUP(L31,'[1]男子プロ編決勝入力 '!$D$88:$O$125,7,0)),VLOOKUP(L31,'[1]男子プロ編決勝入力 '!$D$88:$O$125,11,0),"")</f>
      </c>
      <c r="Q31" s="45" t="str">
        <f>IF(ISNUMBER(VLOOKUP(L31,'[1]男子プロ編決勝入力 '!$D$88:$O$125,7,0)),VLOOKUP(L31,'[1]男子プロ編決勝入力 '!$D$88:$O$125,9,0),"")</f>
        <v>４′２２″１５</v>
      </c>
      <c r="R31" s="45"/>
      <c r="S31" s="45">
        <f>IF(ISNUMBER(VLOOKUP(L31,'[1]男子プロ編決勝入力 '!$D$88:$R$125,7,0)),VLOOKUP(L31,'[1]男子プロ編決勝入力 '!$D$88:$R$125,15,0),"")</f>
        <v>0</v>
      </c>
      <c r="T31" s="91">
        <f>VLOOKUP(L31,'[1]学校得点'!$B$60:$C$135,2,0)</f>
        <v>7</v>
      </c>
      <c r="U31" s="68">
        <v>3</v>
      </c>
      <c r="V31" s="69" t="str">
        <f>IF(ISNUMBER(VLOOKUP(U31,'[1]男子プロ編決勝入力 '!$D$88:$O$125,7,0)),VLOOKUP(U31,'[1]男子プロ編決勝入力 '!$D$88:$O$125,3,0),"")</f>
        <v>中畑　道廣</v>
      </c>
      <c r="W31" s="69" t="str">
        <f>IF(ISNUMBER(VLOOKUP(U31,'[1]男子プロ編決勝入力 '!$D$88:$O$125,7,0)),VLOOKUP(U31,'[1]男子プロ編決勝入力 '!$D$88:$O$125,5,0),"")</f>
        <v>城端</v>
      </c>
      <c r="X31" s="70">
        <f>IF(ISNUMBER(VLOOKUP(U31,'[1]男子プロ編決勝入力 '!$D$88:$O$125,7,0)),VLOOKUP(U31,'[1]男子プロ編決勝入力 '!$D$88:$O$125,4,0),"")</f>
        <v>3</v>
      </c>
      <c r="Y31" s="71">
        <f>IF(ISNUMBER(VLOOKUP(U31,'[1]男子プロ編決勝入力 '!$D$88:$O$125,7,0)),VLOOKUP(U31,'[1]男子プロ編決勝入力 '!$D$88:$O$125,11,0),"")</f>
      </c>
      <c r="Z31" s="45" t="str">
        <f>IF(ISNUMBER(VLOOKUP(U31,'[1]男子プロ編決勝入力 '!$D$88:$O$125,7,0)),VLOOKUP(U31,'[1]男子プロ編決勝入力 '!$D$88:$O$125,9,0),"")</f>
        <v>４′２４″９５</v>
      </c>
      <c r="AA31" s="45"/>
      <c r="AB31" s="45">
        <f>IF(ISNUMBER(VLOOKUP(U31,'[1]男子プロ編決勝入力 '!$D$88:$R$125,7,0)),VLOOKUP(U31,'[1]男子プロ編決勝入力 '!$D$88:$R$125,15,0),"")</f>
        <v>0</v>
      </c>
      <c r="AC31" s="91">
        <f>VLOOKUP(U31,'[1]学校得点'!$B$60:$C$135,2,0)</f>
        <v>6</v>
      </c>
      <c r="AD31" s="80">
        <v>4</v>
      </c>
      <c r="AE31" s="69" t="str">
        <f>IF(ISNUMBER(VLOOKUP(AD31,'[1]男子プロ編決勝入力 '!$D$88:$O$125,7,0)),VLOOKUP(AD31,'[1]男子プロ編決勝入力 '!$D$88:$O$125,3,0),"")</f>
        <v>山田　憲満</v>
      </c>
      <c r="AF31" s="69" t="str">
        <f>IF(ISNUMBER(VLOOKUP(AD31,'[1]男子プロ編決勝入力 '!$D$88:$O$125,7,0)),VLOOKUP(AD31,'[1]男子プロ編決勝入力 '!$D$88:$O$125,5,0),"")</f>
        <v>城端</v>
      </c>
      <c r="AG31" s="70">
        <f>IF(ISNUMBER(VLOOKUP(AD31,'[1]男子プロ編決勝入力 '!$D$88:$O$125,7,0)),VLOOKUP(AD31,'[1]男子プロ編決勝入力 '!$D$88:$O$125,4,0),"")</f>
        <v>3</v>
      </c>
      <c r="AH31" s="71">
        <f>IF(ISNUMBER(VLOOKUP(AD31,'[1]男子プロ編決勝入力 '!$D$88:$O$125,7,0)),VLOOKUP(AD31,'[1]男子プロ編決勝入力 '!$D$88:$O$125,11,0),"")</f>
      </c>
      <c r="AI31" s="45" t="str">
        <f>IF(ISNUMBER(VLOOKUP(AD31,'[1]男子プロ編決勝入力 '!$D$88:$O$125,7,0)),VLOOKUP(AD31,'[1]男子プロ編決勝入力 '!$D$88:$O$125,9,0),"")</f>
        <v>４′２７″６４</v>
      </c>
      <c r="AJ31" s="45"/>
      <c r="AK31" s="45">
        <f>IF(ISNUMBER(VLOOKUP(AD31,'[1]男子プロ編決勝入力 '!$D$88:$R$125,7,0)),VLOOKUP(AD31,'[1]男子プロ編決勝入力 '!$D$88:$R$125,15,0),"")</f>
        <v>0</v>
      </c>
      <c r="AL31" s="74">
        <f>VLOOKUP(AD31,'[1]学校得点'!$B$60:$C$135,2,0)</f>
        <v>5</v>
      </c>
      <c r="AM31" s="101"/>
    </row>
    <row r="32" spans="1:39" ht="18.75" customHeight="1">
      <c r="A32" s="79" t="s">
        <v>32</v>
      </c>
      <c r="B32" s="45"/>
      <c r="C32" s="80">
        <v>5</v>
      </c>
      <c r="D32" s="69" t="str">
        <f>IF(ISNUMBER(VLOOKUP(C32,'[1]男子プロ編決勝入力 '!$D$88:$O$125,7,0)),VLOOKUP(C32,'[1]男子プロ編決勝入力 '!$D$88:$O$125,3,0),"")</f>
        <v>髙宮　佳暉</v>
      </c>
      <c r="E32" s="69" t="str">
        <f>IF(ISNUMBER(VLOOKUP(C32,'[1]男子プロ編決勝入力 '!$D$88:$O$125,7,0)),VLOOKUP(C32,'[1]男子プロ編決勝入力 '!$D$88:$O$125,5,0),"")</f>
        <v>福光</v>
      </c>
      <c r="F32" s="70">
        <f>IF(ISNUMBER(VLOOKUP(C32,'[1]男子プロ編決勝入力 '!$D$88:$O$125,7,0)),VLOOKUP(C32,'[1]男子プロ編決勝入力 '!$D$88:$O$125,4,0),"")</f>
        <v>3</v>
      </c>
      <c r="G32" s="71">
        <f>IF(ISNUMBER(VLOOKUP(C32,'[1]男子プロ編決勝入力 '!$D$88:$O$125,7,0)),VLOOKUP(C32,'[1]男子プロ編決勝入力 '!$D$88:$O$125,11,0),"")</f>
      </c>
      <c r="H32" s="45" t="str">
        <f>IF(ISNUMBER(VLOOKUP(C32,'[1]男子プロ編決勝入力 '!$D$88:$O$125,7,0)),VLOOKUP(C32,'[1]男子プロ編決勝入力 '!$D$88:$O$125,9,0),"")</f>
        <v>４′３１″１１</v>
      </c>
      <c r="I32" s="45"/>
      <c r="J32" s="45">
        <f>IF(ISNUMBER(VLOOKUP(C32,'[1]男子プロ編決勝入力 '!$D$88:$R$125,7,0)),VLOOKUP(C32,'[1]男子プロ編決勝入力 '!$D$88:$R$125,15,0),"")</f>
        <v>0</v>
      </c>
      <c r="K32" s="82">
        <f>VLOOKUP(C32,'[1]学校得点'!$B$60:$C$135,2,0)</f>
        <v>4</v>
      </c>
      <c r="L32" s="80">
        <v>6</v>
      </c>
      <c r="M32" s="69" t="str">
        <f>IF(ISNUMBER(VLOOKUP(L32,'[1]男子プロ編決勝入力 '!$D$88:$O$125,7,0)),VLOOKUP(L32,'[1]男子プロ編決勝入力 '!$D$88:$O$125,3,0),"")</f>
        <v>吉田　舜基</v>
      </c>
      <c r="N32" s="69" t="str">
        <f>IF(ISNUMBER(VLOOKUP(L32,'[1]男子プロ編決勝入力 '!$D$88:$O$125,7,0)),VLOOKUP(L32,'[1]男子プロ編決勝入力 '!$D$88:$O$125,5,0),"")</f>
        <v>出町</v>
      </c>
      <c r="O32" s="70">
        <f>IF(ISNUMBER(VLOOKUP(L32,'[1]男子プロ編決勝入力 '!$D$88:$O$125,7,0)),VLOOKUP(L32,'[1]男子プロ編決勝入力 '!$D$88:$O$125,4,0),"")</f>
        <v>2</v>
      </c>
      <c r="P32" s="71">
        <f>IF(ISNUMBER(VLOOKUP(L32,'[1]男子プロ編決勝入力 '!$D$88:$O$125,7,0)),VLOOKUP(L32,'[1]男子プロ編決勝入力 '!$D$88:$O$125,11,0),"")</f>
      </c>
      <c r="Q32" s="45" t="str">
        <f>IF(ISNUMBER(VLOOKUP(L32,'[1]男子プロ編決勝入力 '!$D$88:$O$125,7,0)),VLOOKUP(L32,'[1]男子プロ編決勝入力 '!$D$88:$O$125,9,0),"")</f>
        <v>４′３２″２９</v>
      </c>
      <c r="R32" s="45"/>
      <c r="S32" s="45">
        <f>IF(ISNUMBER(VLOOKUP(L32,'[1]男子プロ編決勝入力 '!$D$88:$R$125,7,0)),VLOOKUP(L32,'[1]男子プロ編決勝入力 '!$D$88:$R$125,15,0),"")</f>
        <v>0</v>
      </c>
      <c r="T32" s="82">
        <f>VLOOKUP(L32,'[1]学校得点'!$B$60:$C$135,2,0)</f>
        <v>3</v>
      </c>
      <c r="U32" s="80">
        <v>7</v>
      </c>
      <c r="V32" s="69" t="str">
        <f>IF(ISNUMBER(VLOOKUP(U32,'[1]男子プロ編決勝入力 '!$D$88:$O$125,7,0)),VLOOKUP(U32,'[1]男子プロ編決勝入力 '!$D$88:$O$125,3,0),"")</f>
        <v>權堂　凱音</v>
      </c>
      <c r="W32" s="69" t="str">
        <f>IF(ISNUMBER(VLOOKUP(U32,'[1]男子プロ編決勝入力 '!$D$88:$O$125,7,0)),VLOOKUP(U32,'[1]男子プロ編決勝入力 '!$D$88:$O$125,5,0),"")</f>
        <v>福野</v>
      </c>
      <c r="X32" s="70">
        <f>IF(ISNUMBER(VLOOKUP(U32,'[1]男子プロ編決勝入力 '!$D$88:$O$125,7,0)),VLOOKUP(U32,'[1]男子プロ編決勝入力 '!$D$88:$O$125,4,0),"")</f>
        <v>3</v>
      </c>
      <c r="Y32" s="71">
        <f>IF(ISNUMBER(VLOOKUP(U32,'[1]男子プロ編決勝入力 '!$D$88:$O$125,7,0)),VLOOKUP(U32,'[1]男子プロ編決勝入力 '!$D$88:$O$125,11,0),"")</f>
      </c>
      <c r="Z32" s="45" t="str">
        <f>IF(ISNUMBER(VLOOKUP(U32,'[1]男子プロ編決勝入力 '!$D$88:$O$125,7,0)),VLOOKUP(U32,'[1]男子プロ編決勝入力 '!$D$88:$O$125,9,0),"")</f>
        <v>４′３３″８０</v>
      </c>
      <c r="AA32" s="45"/>
      <c r="AB32" s="45">
        <f>IF(ISNUMBER(VLOOKUP(U32,'[1]男子プロ編決勝入力 '!$D$88:$R$125,7,0)),VLOOKUP(U32,'[1]男子プロ編決勝入力 '!$D$88:$R$125,15,0),"")</f>
        <v>0</v>
      </c>
      <c r="AC32" s="82">
        <f>VLOOKUP(U32,'[1]学校得点'!$B$60:$C$135,2,0)</f>
        <v>2</v>
      </c>
      <c r="AD32" s="80">
        <v>8</v>
      </c>
      <c r="AE32" s="69" t="str">
        <f>IF(ISNUMBER(VLOOKUP(AD32,'[1]男子プロ編決勝入力 '!$D$88:$O$125,7,0)),VLOOKUP(AD32,'[1]男子プロ編決勝入力 '!$D$88:$O$125,3,0),"")</f>
        <v>高田　陽巨</v>
      </c>
      <c r="AF32" s="69" t="str">
        <f>IF(ISNUMBER(VLOOKUP(AD32,'[1]男子プロ編決勝入力 '!$D$88:$O$125,7,0)),VLOOKUP(AD32,'[1]男子プロ編決勝入力 '!$D$88:$O$125,5,0),"")</f>
        <v>福野</v>
      </c>
      <c r="AG32" s="70">
        <f>IF(ISNUMBER(VLOOKUP(AD32,'[1]男子プロ編決勝入力 '!$D$88:$O$125,7,0)),VLOOKUP(AD32,'[1]男子プロ編決勝入力 '!$D$88:$O$125,4,0),"")</f>
        <v>3</v>
      </c>
      <c r="AH32" s="71">
        <f>IF(ISNUMBER(VLOOKUP(AD32,'[1]男子プロ編決勝入力 '!$D$88:$O$125,7,0)),VLOOKUP(AD32,'[1]男子プロ編決勝入力 '!$D$88:$O$125,11,0),"")</f>
      </c>
      <c r="AI32" s="45" t="str">
        <f>IF(ISNUMBER(VLOOKUP(AD32,'[1]男子プロ編決勝入力 '!$D$88:$O$125,7,0)),VLOOKUP(AD32,'[1]男子プロ編決勝入力 '!$D$88:$O$125,9,0),"")</f>
        <v>４′３６″６０</v>
      </c>
      <c r="AJ32" s="45"/>
      <c r="AK32" s="45">
        <f>IF(ISNUMBER(VLOOKUP(AD32,'[1]男子プロ編決勝入力 '!$D$88:$R$125,7,0)),VLOOKUP(AD32,'[1]男子プロ編決勝入力 '!$D$88:$R$125,15,0),"")</f>
        <v>0</v>
      </c>
      <c r="AL32" s="82">
        <f>VLOOKUP(AD32,'[1]学校得点'!$B$60:$C$135,2,0)</f>
        <v>1</v>
      </c>
      <c r="AM32" s="96"/>
    </row>
    <row r="33" spans="1:39" ht="18.75" customHeight="1">
      <c r="A33" s="79"/>
      <c r="B33" s="45"/>
      <c r="C33" s="80"/>
      <c r="D33" s="98"/>
      <c r="E33" s="83"/>
      <c r="F33" s="99"/>
      <c r="G33" s="86"/>
      <c r="H33" s="99"/>
      <c r="I33" s="88"/>
      <c r="J33" s="88"/>
      <c r="K33" s="82"/>
      <c r="L33" s="80"/>
      <c r="M33" s="98"/>
      <c r="N33" s="83"/>
      <c r="O33" s="99"/>
      <c r="P33" s="86"/>
      <c r="Q33" s="99"/>
      <c r="R33" s="45"/>
      <c r="S33" s="45"/>
      <c r="T33" s="103"/>
      <c r="U33" s="80"/>
      <c r="V33" s="98"/>
      <c r="W33" s="83"/>
      <c r="X33" s="99"/>
      <c r="Y33" s="86"/>
      <c r="Z33" s="99"/>
      <c r="AA33" s="45"/>
      <c r="AB33" s="45"/>
      <c r="AC33" s="103"/>
      <c r="AD33" s="80"/>
      <c r="AE33" s="98"/>
      <c r="AF33" s="83"/>
      <c r="AG33" s="99"/>
      <c r="AH33" s="86"/>
      <c r="AI33" s="99"/>
      <c r="AJ33" s="45"/>
      <c r="AK33" s="45"/>
      <c r="AL33" s="94"/>
      <c r="AM33" s="96"/>
    </row>
    <row r="34" spans="1:39" ht="18.75" customHeight="1">
      <c r="A34" s="79" t="s">
        <v>33</v>
      </c>
      <c r="B34" s="45" t="s">
        <v>34</v>
      </c>
      <c r="C34" s="80">
        <v>1</v>
      </c>
      <c r="D34" s="69" t="str">
        <f>IF(ISNUMBER(VLOOKUP(C34,'[1]男子プロ編決勝入力 '!$D$126:$O$163,7,0)),VLOOKUP(C34,'[1]男子プロ編決勝入力 '!$D$126:$O$163,3,0),"")</f>
        <v>竹部　弘輝</v>
      </c>
      <c r="E34" s="69" t="str">
        <f>IF(ISNUMBER(VLOOKUP(C34,'[1]男子プロ編決勝入力 '!$D$126:$O$163,7,0)),VLOOKUP(C34,'[1]男子プロ編決勝入力 '!$D$126:$O$163,5,0),"")</f>
        <v>庄西</v>
      </c>
      <c r="F34" s="70">
        <f>IF(ISNUMBER(VLOOKUP(C34,'[1]男子プロ編決勝入力 '!$D$126:$O$163,7,0)),VLOOKUP(C34,'[1]男子プロ編決勝入力 '!$D$126:$O$163,4,0),"")</f>
        <v>3</v>
      </c>
      <c r="G34" s="71">
        <f>IF(ISNUMBER(VLOOKUP(C34,'[1]男子プロ編決勝入力 '!$D$126:$O$163,7,0)),VLOOKUP(C34,'[1]男子プロ編決勝入力 '!$D$126:$O$163,11,0),"")</f>
      </c>
      <c r="H34" s="45" t="str">
        <f>IF(ISNUMBER(VLOOKUP(C34,'[1]男子プロ編決勝入力 '!$D$126:$O$163,7,0)),VLOOKUP(C34,'[1]男子プロ編決勝入力 '!$D$126:$O$163,9,0),"")</f>
        <v>９′２４″１８</v>
      </c>
      <c r="I34" s="99"/>
      <c r="J34" s="45">
        <f>IF(ISNUMBER(VLOOKUP(C34,'[1]男子プロ編決勝入力 '!$D$126:$R$163,7,0)),VLOOKUP(C34,'[1]男子プロ編決勝入力 '!$D$126:$R$163,15,0),"")</f>
        <v>0</v>
      </c>
      <c r="K34" s="74">
        <f>VLOOKUP(C34,'[1]学校得点'!$B$60:$C$135,2,0)</f>
        <v>8</v>
      </c>
      <c r="L34" s="68">
        <v>2</v>
      </c>
      <c r="M34" s="69" t="str">
        <f>IF(ISNUMBER(VLOOKUP(L34,'[1]男子プロ編決勝入力 '!$D$126:$O$163,7,0)),VLOOKUP(L34,'[1]男子プロ編決勝入力 '!$D$126:$O$163,3,0),"")</f>
        <v>中田　圭祐</v>
      </c>
      <c r="N34" s="69" t="str">
        <f>IF(ISNUMBER(VLOOKUP(L34,'[1]男子プロ編決勝入力 '!$D$126:$O$163,7,0)),VLOOKUP(L34,'[1]男子プロ編決勝入力 '!$D$126:$O$163,5,0),"")</f>
        <v>出町</v>
      </c>
      <c r="O34" s="70">
        <f>IF(ISNUMBER(VLOOKUP(L34,'[1]男子プロ編決勝入力 '!$D$126:$O$163,7,0)),VLOOKUP(L34,'[1]男子プロ編決勝入力 '!$D$126:$O$163,4,0),"")</f>
        <v>3</v>
      </c>
      <c r="P34" s="71">
        <f>IF(ISNUMBER(VLOOKUP(L34,'[1]男子プロ編決勝入力 '!$D$126:$O$163,7,0)),VLOOKUP(L34,'[1]男子プロ編決勝入力 '!$D$126:$O$163,11,0),"")</f>
      </c>
      <c r="Q34" s="45" t="str">
        <f>IF(ISNUMBER(VLOOKUP(L34,'[1]男子プロ編決勝入力 '!$D$126:$O$163,7,0)),VLOOKUP(L34,'[1]男子プロ編決勝入力 '!$D$126:$O$163,9,0),"")</f>
        <v>９′３２″７４</v>
      </c>
      <c r="R34" s="99"/>
      <c r="S34" s="45">
        <f>IF(ISNUMBER(VLOOKUP(L34,'[1]男子プロ編決勝入力 '!$D$126:$R$163,7,0)),VLOOKUP(L34,'[1]男子プロ編決勝入力 '!$D$126:$R$163,15,0),"")</f>
        <v>0</v>
      </c>
      <c r="T34" s="82">
        <f>VLOOKUP(L34,'[1]学校得点'!$B$60:$C$135,2,0)</f>
        <v>7</v>
      </c>
      <c r="U34" s="68">
        <v>3</v>
      </c>
      <c r="V34" s="69" t="str">
        <f>IF(ISNUMBER(VLOOKUP(U34,'[1]男子プロ編決勝入力 '!$D$126:$O$163,7,0)),VLOOKUP(U34,'[1]男子プロ編決勝入力 '!$D$126:$O$163,3,0),"")</f>
        <v>髙宮　佳暉</v>
      </c>
      <c r="W34" s="69" t="str">
        <f>IF(ISNUMBER(VLOOKUP(U34,'[1]男子プロ編決勝入力 '!$D$126:$O$163,7,0)),VLOOKUP(U34,'[1]男子プロ編決勝入力 '!$D$126:$O$163,5,0),"")</f>
        <v>福光</v>
      </c>
      <c r="X34" s="70">
        <f>IF(ISNUMBER(VLOOKUP(U34,'[1]男子プロ編決勝入力 '!$D$126:$O$163,7,0)),VLOOKUP(U34,'[1]男子プロ編決勝入力 '!$D$126:$O$163,4,0),"")</f>
        <v>3</v>
      </c>
      <c r="Y34" s="71">
        <f>IF(ISNUMBER(VLOOKUP(U34,'[1]男子プロ編決勝入力 '!$D$126:$O$163,7,0)),VLOOKUP(U34,'[1]男子プロ編決勝入力 '!$D$126:$O$163,11,0),"")</f>
      </c>
      <c r="Z34" s="45" t="str">
        <f>IF(ISNUMBER(VLOOKUP(U34,'[1]男子プロ編決勝入力 '!$D$126:$O$163,7,0)),VLOOKUP(U34,'[1]男子プロ編決勝入力 '!$D$126:$O$163,9,0),"")</f>
        <v>９′４２″０８</v>
      </c>
      <c r="AA34" s="99"/>
      <c r="AB34" s="45">
        <f>IF(ISNUMBER(VLOOKUP(U34,'[1]男子プロ編決勝入力 '!$D$126:$R$163,7,0)),VLOOKUP(U34,'[1]男子プロ編決勝入力 '!$D$126:$R$163,15,0),"")</f>
        <v>0</v>
      </c>
      <c r="AC34" s="82">
        <f>VLOOKUP(U34,'[1]学校得点'!$B$60:$C$135,2,0)</f>
        <v>6</v>
      </c>
      <c r="AD34" s="80">
        <v>4</v>
      </c>
      <c r="AE34" s="69" t="str">
        <f>IF(ISNUMBER(VLOOKUP(AD34,'[1]男子プロ編決勝入力 '!$D$126:$O$163,7,0)),VLOOKUP(AD34,'[1]男子プロ編決勝入力 '!$D$126:$O$163,3,0),"")</f>
        <v>吉田　舜基</v>
      </c>
      <c r="AF34" s="69" t="str">
        <f>IF(ISNUMBER(VLOOKUP(AD34,'[1]男子プロ編決勝入力 '!$D$126:$O$163,7,0)),VLOOKUP(AD34,'[1]男子プロ編決勝入力 '!$D$126:$O$163,5,0),"")</f>
        <v>出町</v>
      </c>
      <c r="AG34" s="70">
        <f>IF(ISNUMBER(VLOOKUP(AD34,'[1]男子プロ編決勝入力 '!$D$126:$O$163,7,0)),VLOOKUP(AD34,'[1]男子プロ編決勝入力 '!$D$126:$O$163,4,0),"")</f>
        <v>2</v>
      </c>
      <c r="AH34" s="71">
        <f>IF(ISNUMBER(VLOOKUP(AD34,'[1]男子プロ編決勝入力 '!$D$126:$O$163,7,0)),VLOOKUP(AD34,'[1]男子プロ編決勝入力 '!$D$126:$O$163,11,0),"")</f>
      </c>
      <c r="AI34" s="45" t="str">
        <f>IF(ISNUMBER(VLOOKUP(AD34,'[1]男子プロ編決勝入力 '!$D$126:$O$163,7,0)),VLOOKUP(AD34,'[1]男子プロ編決勝入力 '!$D$126:$O$163,9,0),"")</f>
        <v>９′４５″３４</v>
      </c>
      <c r="AJ34" s="99"/>
      <c r="AK34" s="45">
        <f>IF(ISNUMBER(VLOOKUP(AD34,'[1]男子プロ編決勝入力 '!$D$126:$R$163,7,0)),VLOOKUP(AD34,'[1]男子プロ編決勝入力 '!$D$126:$R$163,15,0),"")</f>
        <v>0</v>
      </c>
      <c r="AL34" s="74">
        <f>VLOOKUP(AD34,'[1]学校得点'!$B$60:$C$135,2,0)</f>
        <v>5</v>
      </c>
      <c r="AM34" s="96"/>
    </row>
    <row r="35" spans="1:39" ht="18.75" customHeight="1">
      <c r="A35" s="97"/>
      <c r="B35" s="45"/>
      <c r="C35" s="80">
        <v>5</v>
      </c>
      <c r="D35" s="69" t="str">
        <f>IF(ISNUMBER(VLOOKUP(C35,'[1]男子プロ編決勝入力 '!$D$126:$O$163,7,0)),VLOOKUP(C35,'[1]男子プロ編決勝入力 '!$D$126:$O$163,3,0),"")</f>
        <v>堂口　琉</v>
      </c>
      <c r="E35" s="69" t="str">
        <f>IF(ISNUMBER(VLOOKUP(C35,'[1]男子プロ編決勝入力 '!$D$126:$O$163,7,0)),VLOOKUP(C35,'[1]男子プロ編決勝入力 '!$D$126:$O$163,5,0),"")</f>
        <v>利賀</v>
      </c>
      <c r="F35" s="70">
        <f>IF(ISNUMBER(VLOOKUP(C35,'[1]男子プロ編決勝入力 '!$D$126:$O$163,7,0)),VLOOKUP(C35,'[1]男子プロ編決勝入力 '!$D$126:$O$163,4,0),"")</f>
        <v>2</v>
      </c>
      <c r="G35" s="71">
        <f>IF(ISNUMBER(VLOOKUP(C35,'[1]男子プロ編決勝入力 '!$D$126:$O$163,7,0)),VLOOKUP(C35,'[1]男子プロ編決勝入力 '!$D$126:$O$163,11,0),"")</f>
      </c>
      <c r="H35" s="45" t="str">
        <f>IF(ISNUMBER(VLOOKUP(C35,'[1]男子プロ編決勝入力 '!$D$126:$O$163,7,0)),VLOOKUP(C35,'[1]男子プロ編決勝入力 '!$D$126:$O$163,9,0),"")</f>
        <v>９′４９″３４</v>
      </c>
      <c r="I35" s="99"/>
      <c r="J35" s="45">
        <f>IF(ISNUMBER(VLOOKUP(C35,'[1]男子プロ編決勝入力 '!$D$126:$R$163,7,0)),VLOOKUP(C35,'[1]男子プロ編決勝入力 '!$D$126:$R$163,15,0),"")</f>
        <v>0</v>
      </c>
      <c r="K35" s="82">
        <f>VLOOKUP(C35,'[1]学校得点'!$B$60:$C$135,2,0)</f>
        <v>4</v>
      </c>
      <c r="L35" s="80">
        <v>6</v>
      </c>
      <c r="M35" s="69" t="str">
        <f>IF(ISNUMBER(VLOOKUP(L35,'[1]男子プロ編決勝入力 '!$D$126:$O$163,7,0)),VLOOKUP(L35,'[1]男子プロ編決勝入力 '!$D$126:$O$163,3,0),"")</f>
        <v>山田　憲満</v>
      </c>
      <c r="N35" s="69" t="str">
        <f>IF(ISNUMBER(VLOOKUP(L35,'[1]男子プロ編決勝入力 '!$D$126:$O$163,7,0)),VLOOKUP(L35,'[1]男子プロ編決勝入力 '!$D$126:$O$163,5,0),"")</f>
        <v>城端</v>
      </c>
      <c r="O35" s="70">
        <f>IF(ISNUMBER(VLOOKUP(L35,'[1]男子プロ編決勝入力 '!$D$126:$O$163,7,0)),VLOOKUP(L35,'[1]男子プロ編決勝入力 '!$D$126:$O$163,4,0),"")</f>
        <v>3</v>
      </c>
      <c r="P35" s="71">
        <f>IF(ISNUMBER(VLOOKUP(L35,'[1]男子プロ編決勝入力 '!$D$126:$O$163,7,0)),VLOOKUP(L35,'[1]男子プロ編決勝入力 '!$D$126:$O$163,11,0),"")</f>
      </c>
      <c r="Q35" s="45" t="str">
        <f>IF(ISNUMBER(VLOOKUP(L35,'[1]男子プロ編決勝入力 '!$D$126:$O$163,7,0)),VLOOKUP(L35,'[1]男子プロ編決勝入力 '!$D$126:$O$163,9,0),"")</f>
        <v>９′５４″０５</v>
      </c>
      <c r="R35" s="99"/>
      <c r="S35" s="45">
        <f>IF(ISNUMBER(VLOOKUP(L35,'[1]男子プロ編決勝入力 '!$D$126:$R$163,7,0)),VLOOKUP(L35,'[1]男子プロ編決勝入力 '!$D$126:$R$163,15,0),"")</f>
        <v>0</v>
      </c>
      <c r="T35" s="82">
        <f>VLOOKUP(L35,'[1]学校得点'!$B$60:$C$135,2,0)</f>
        <v>3</v>
      </c>
      <c r="U35" s="80">
        <v>7</v>
      </c>
      <c r="V35" s="69" t="str">
        <f>IF(ISNUMBER(VLOOKUP(U35,'[1]男子プロ編決勝入力 '!$D$126:$O$163,7,0)),VLOOKUP(U35,'[1]男子プロ編決勝入力 '!$D$126:$O$163,3,0),"")</f>
        <v>中畑　道廣</v>
      </c>
      <c r="W35" s="69" t="str">
        <f>IF(ISNUMBER(VLOOKUP(U35,'[1]男子プロ編決勝入力 '!$D$126:$O$163,7,0)),VLOOKUP(U35,'[1]男子プロ編決勝入力 '!$D$126:$O$163,5,0),"")</f>
        <v>城端</v>
      </c>
      <c r="X35" s="70">
        <f>IF(ISNUMBER(VLOOKUP(U35,'[1]男子プロ編決勝入力 '!$D$126:$O$163,7,0)),VLOOKUP(U35,'[1]男子プロ編決勝入力 '!$D$126:$O$163,4,0),"")</f>
        <v>3</v>
      </c>
      <c r="Y35" s="71">
        <f>IF(ISNUMBER(VLOOKUP(U35,'[1]男子プロ編決勝入力 '!$D$126:$O$163,7,0)),VLOOKUP(U35,'[1]男子プロ編決勝入力 '!$D$126:$O$163,11,0),"")</f>
      </c>
      <c r="Z35" s="45" t="str">
        <f>IF(ISNUMBER(VLOOKUP(U35,'[1]男子プロ編決勝入力 '!$D$126:$O$163,7,0)),VLOOKUP(U35,'[1]男子プロ編決勝入力 '!$D$126:$O$163,9,0),"")</f>
        <v>１０′０２″５５</v>
      </c>
      <c r="AA35" s="99"/>
      <c r="AB35" s="45">
        <f>IF(ISNUMBER(VLOOKUP(U35,'[1]男子プロ編決勝入力 '!$D$126:$R$163,7,0)),VLOOKUP(U35,'[1]男子プロ編決勝入力 '!$D$126:$R$163,15,0),"")</f>
        <v>0</v>
      </c>
      <c r="AC35" s="82">
        <f>VLOOKUP(U35,'[1]学校得点'!$B$60:$C$135,2,0)</f>
        <v>2</v>
      </c>
      <c r="AD35" s="80">
        <v>8</v>
      </c>
      <c r="AE35" s="69" t="str">
        <f>IF(ISNUMBER(VLOOKUP(AD35,'[1]男子プロ編決勝入力 '!$D$126:$O$163,7,0)),VLOOKUP(AD35,'[1]男子プロ編決勝入力 '!$D$126:$O$163,3,0),"")</f>
        <v>中山　翔馬</v>
      </c>
      <c r="AF35" s="69" t="str">
        <f>IF(ISNUMBER(VLOOKUP(AD35,'[1]男子プロ編決勝入力 '!$D$126:$O$163,7,0)),VLOOKUP(AD35,'[1]男子プロ編決勝入力 '!$D$126:$O$163,5,0),"")</f>
        <v>津沢</v>
      </c>
      <c r="AG35" s="70">
        <f>IF(ISNUMBER(VLOOKUP(AD35,'[1]男子プロ編決勝入力 '!$D$126:$O$163,7,0)),VLOOKUP(AD35,'[1]男子プロ編決勝入力 '!$D$126:$O$163,4,0),"")</f>
        <v>3</v>
      </c>
      <c r="AH35" s="71">
        <f>IF(ISNUMBER(VLOOKUP(AD35,'[1]男子プロ編決勝入力 '!$D$126:$O$163,7,0)),VLOOKUP(AD35,'[1]男子プロ編決勝入力 '!$D$126:$O$163,11,0),"")</f>
      </c>
      <c r="AI35" s="45" t="str">
        <f>IF(ISNUMBER(VLOOKUP(AD35,'[1]男子プロ編決勝入力 '!$D$126:$O$163,7,0)),VLOOKUP(AD35,'[1]男子プロ編決勝入力 '!$D$126:$O$163,9,0),"")</f>
        <v>１０′０２″６３</v>
      </c>
      <c r="AJ35" s="99"/>
      <c r="AK35" s="45">
        <f>IF(ISNUMBER(VLOOKUP(AD35,'[1]男子プロ編決勝入力 '!$D$126:$R$163,7,0)),VLOOKUP(AD35,'[1]男子プロ編決勝入力 '!$D$126:$R$163,15,0),"")</f>
        <v>0</v>
      </c>
      <c r="AL35" s="82">
        <f>VLOOKUP(AD35,'[1]学校得点'!$B$60:$C$135,2,0)</f>
        <v>1</v>
      </c>
      <c r="AM35" s="96"/>
    </row>
    <row r="36" spans="1:39" ht="18.75" customHeight="1">
      <c r="A36" s="97"/>
      <c r="B36" s="45"/>
      <c r="C36" s="80"/>
      <c r="D36" s="98"/>
      <c r="E36" s="83"/>
      <c r="F36" s="99"/>
      <c r="G36" s="86"/>
      <c r="H36" s="87"/>
      <c r="I36" s="45"/>
      <c r="J36" s="45"/>
      <c r="K36" s="82"/>
      <c r="L36" s="80"/>
      <c r="M36" s="83"/>
      <c r="N36" s="83"/>
      <c r="O36" s="84"/>
      <c r="P36" s="86"/>
      <c r="Q36" s="87"/>
      <c r="R36" s="45"/>
      <c r="S36" s="45"/>
      <c r="T36" s="82"/>
      <c r="U36" s="80"/>
      <c r="V36" s="83"/>
      <c r="W36" s="83"/>
      <c r="X36" s="104"/>
      <c r="Y36" s="86"/>
      <c r="Z36" s="87"/>
      <c r="AA36" s="45"/>
      <c r="AB36" s="45"/>
      <c r="AC36" s="82"/>
      <c r="AD36" s="80"/>
      <c r="AE36" s="98"/>
      <c r="AF36" s="83"/>
      <c r="AG36" s="99"/>
      <c r="AH36" s="86"/>
      <c r="AI36" s="87"/>
      <c r="AJ36" s="48"/>
      <c r="AK36" s="48"/>
      <c r="AL36" s="82"/>
      <c r="AM36" s="96"/>
    </row>
    <row r="37" spans="1:39" ht="18.75" customHeight="1">
      <c r="A37" s="97"/>
      <c r="B37" s="45" t="s">
        <v>35</v>
      </c>
      <c r="C37" s="80">
        <v>1</v>
      </c>
      <c r="D37" s="69" t="str">
        <f>IF(ISNUMBER(VLOOKUP(C37,'[1]男子プロ編決勝入力 '!$D$164:$O$171,7,0)),VLOOKUP(C37,'[1]男子プロ編決勝入力 '!$D$164:$O$171,3,0),"")</f>
        <v>田守　快生</v>
      </c>
      <c r="E37" s="69" t="str">
        <f>IF(ISNUMBER(VLOOKUP(C37,'[1]男子プロ編決勝入力 '!$D$164:$O$171,7,0)),VLOOKUP(C37,'[1]男子プロ編決勝入力 '!$D$164:$O$171,5,0),"")</f>
        <v>出町</v>
      </c>
      <c r="F37" s="70">
        <f>IF(ISNUMBER(VLOOKUP(C37,'[1]男子プロ編決勝入力 '!$D$164:$O$171,7,0)),VLOOKUP(C37,'[1]男子プロ編決勝入力 '!$D$164:$O$171,4,0),"")</f>
        <v>3</v>
      </c>
      <c r="G37" s="71">
        <f>IF(ISNUMBER(VLOOKUP(C37,'[1]男子プロ編決勝入力 '!$D$164:$O$171,7,0)),VLOOKUP(C37,'[1]男子プロ編決勝入力 '!$D$164:$O$171,11,0),"")</f>
      </c>
      <c r="H37" s="45" t="str">
        <f>IF(ISNUMBER(VLOOKUP(C37,'[1]男子プロ編決勝入力 '!$D$164:$O$171,7,0)),VLOOKUP(C37,'[1]男子プロ編決勝入力 '!$D$164:$O$171,9,0),"")</f>
        <v>１６″０９</v>
      </c>
      <c r="I37" s="45"/>
      <c r="J37" s="45">
        <f>IF(ISNUMBER(VLOOKUP(C37,'[1]男子プロ編決勝入力 '!$D$164:$R$171,7,0)),VLOOKUP(C37,'[1]男子プロ編決勝入力 '!$D$164:$R$171,15,0),"")</f>
        <v>0</v>
      </c>
      <c r="K37" s="74">
        <f>VLOOKUP(C37,'[1]学校得点'!$B$60:$C$135,2,0)</f>
        <v>8</v>
      </c>
      <c r="L37" s="68">
        <v>2</v>
      </c>
      <c r="M37" s="69" t="str">
        <f>IF(ISNUMBER(VLOOKUP(L37,'[1]男子プロ編決勝入力 '!$D$164:$O$171,7,0)),VLOOKUP(L37,'[1]男子プロ編決勝入力 '!$D$164:$O$171,3,0),"")</f>
        <v>中嶋　嵩己</v>
      </c>
      <c r="N37" s="69" t="str">
        <f>IF(ISNUMBER(VLOOKUP(L37,'[1]男子プロ編決勝入力 '!$D$164:$O$171,7,0)),VLOOKUP(L37,'[1]男子プロ編決勝入力 '!$D$164:$O$171,5,0),"")</f>
        <v>井波</v>
      </c>
      <c r="O37" s="70">
        <f>IF(ISNUMBER(VLOOKUP(L37,'[1]男子プロ編決勝入力 '!$D$164:$O$171,7,0)),VLOOKUP(L37,'[1]男子プロ編決勝入力 '!$D$164:$O$171,4,0),"")</f>
        <v>3</v>
      </c>
      <c r="P37" s="71">
        <f>IF(ISNUMBER(VLOOKUP(L37,'[1]男子プロ編決勝入力 '!$D$164:$O$171,7,0)),VLOOKUP(L37,'[1]男子プロ編決勝入力 '!$D$164:$O$171,11,0),"")</f>
      </c>
      <c r="Q37" s="45" t="str">
        <f>IF(ISNUMBER(VLOOKUP(L37,'[1]男子プロ編決勝入力 '!$D$164:$O$171,7,0)),VLOOKUP(L37,'[1]男子プロ編決勝入力 '!$D$164:$O$171,9,0),"")</f>
        <v>１６″３３</v>
      </c>
      <c r="R37" s="45"/>
      <c r="S37" s="45">
        <f>IF(ISNUMBER(VLOOKUP(L37,'[1]男子プロ編決勝入力 '!$D$164:$R$171,7,0)),VLOOKUP(L37,'[1]男子プロ編決勝入力 '!$D$164:$R$171,15,0),"")</f>
        <v>0</v>
      </c>
      <c r="T37" s="82">
        <f>VLOOKUP(L37,'[1]学校得点'!$B$60:$C$135,2,0)</f>
        <v>7</v>
      </c>
      <c r="U37" s="68">
        <v>3</v>
      </c>
      <c r="V37" s="69" t="str">
        <f>IF(ISNUMBER(VLOOKUP(U37,'[1]男子プロ編決勝入力 '!$D$164:$O$171,7,0)),VLOOKUP(U37,'[1]男子プロ編決勝入力 '!$D$164:$O$171,3,0),"")</f>
        <v>吉川　広祐</v>
      </c>
      <c r="W37" s="69" t="str">
        <f>IF(ISNUMBER(VLOOKUP(U37,'[1]男子プロ編決勝入力 '!$D$164:$O$171,7,0)),VLOOKUP(U37,'[1]男子プロ編決勝入力 '!$D$164:$O$171,5,0),"")</f>
        <v>出町</v>
      </c>
      <c r="X37" s="70">
        <f>IF(ISNUMBER(VLOOKUP(U37,'[1]男子プロ編決勝入力 '!$D$164:$O$171,7,0)),VLOOKUP(U37,'[1]男子プロ編決勝入力 '!$D$164:$O$171,4,0),"")</f>
        <v>3</v>
      </c>
      <c r="Y37" s="71">
        <f>IF(ISNUMBER(VLOOKUP(U37,'[1]男子プロ編決勝入力 '!$D$164:$O$171,7,0)),VLOOKUP(U37,'[1]男子プロ編決勝入力 '!$D$164:$O$171,11,0),"")</f>
      </c>
      <c r="Z37" s="45" t="str">
        <f>IF(ISNUMBER(VLOOKUP(U37,'[1]男子プロ編決勝入力 '!$D$164:$O$171,7,0)),VLOOKUP(U37,'[1]男子プロ編決勝入力 '!$D$164:$O$171,9,0),"")</f>
        <v>１６″４９</v>
      </c>
      <c r="AA37" s="45"/>
      <c r="AB37" s="45">
        <f>IF(ISNUMBER(VLOOKUP(U37,'[1]男子プロ編決勝入力 '!$D$164:$R$171,7,0)),VLOOKUP(U37,'[1]男子プロ編決勝入力 '!$D$164:$R$171,15,0),"")</f>
        <v>0</v>
      </c>
      <c r="AC37" s="82">
        <f>VLOOKUP(U37,'[1]学校得点'!$B$60:$C$135,2,0)</f>
        <v>6</v>
      </c>
      <c r="AD37" s="80">
        <v>4</v>
      </c>
      <c r="AE37" s="69" t="str">
        <f>IF(ISNUMBER(VLOOKUP(AD37,'[1]男子プロ編決勝入力 '!$D$164:$O$171,7,0)),VLOOKUP(AD37,'[1]男子プロ編決勝入力 '!$D$164:$O$171,3,0),"")</f>
        <v>中島　慶樹</v>
      </c>
      <c r="AF37" s="69" t="str">
        <f>IF(ISNUMBER(VLOOKUP(AD37,'[1]男子プロ編決勝入力 '!$D$164:$O$171,7,0)),VLOOKUP(AD37,'[1]男子プロ編決勝入力 '!$D$164:$O$171,5,0),"")</f>
        <v>吉江</v>
      </c>
      <c r="AG37" s="70">
        <f>IF(ISNUMBER(VLOOKUP(AD37,'[1]男子プロ編決勝入力 '!$D$164:$O$171,7,0)),VLOOKUP(AD37,'[1]男子プロ編決勝入力 '!$D$164:$O$171,4,0),"")</f>
        <v>3</v>
      </c>
      <c r="AH37" s="71">
        <f>IF(ISNUMBER(VLOOKUP(AD37,'[1]男子プロ編決勝入力 '!$D$164:$O$171,7,0)),VLOOKUP(AD37,'[1]男子プロ編決勝入力 '!$D$164:$O$171,11,0),"")</f>
      </c>
      <c r="AI37" s="45" t="str">
        <f>IF(ISNUMBER(VLOOKUP(AD37,'[1]男子プロ編決勝入力 '!$D$164:$O$171,7,0)),VLOOKUP(AD37,'[1]男子プロ編決勝入力 '!$D$164:$O$171,9,0),"")</f>
        <v>１７″５６</v>
      </c>
      <c r="AJ37" s="45"/>
      <c r="AK37" s="45">
        <f>IF(ISNUMBER(VLOOKUP(AD37,'[1]男子プロ編決勝入力 '!$D$164:$R$171,7,0)),VLOOKUP(AD37,'[1]男子プロ編決勝入力 '!$D$164:$R$171,15,0),"")</f>
        <v>0</v>
      </c>
      <c r="AL37" s="74">
        <f>VLOOKUP(AD37,'[1]学校得点'!$B$60:$C$135,2,0)</f>
        <v>5</v>
      </c>
      <c r="AM37" s="85" t="str">
        <f>IF(ISBLANK('[1]男子プロ編決勝入力 '!K164),"",'[1]男子プロ編決勝入力 '!M164)</f>
        <v>＋１．０</v>
      </c>
    </row>
    <row r="38" spans="1:39" ht="18.75" customHeight="1">
      <c r="A38" s="79"/>
      <c r="B38" s="45"/>
      <c r="C38" s="80">
        <v>5</v>
      </c>
      <c r="D38" s="69" t="str">
        <f>IF(ISNUMBER(VLOOKUP(C38,'[1]男子プロ編決勝入力 '!$D$164:$O$171,7,0)),VLOOKUP(C38,'[1]男子プロ編決勝入力 '!$D$164:$O$171,3,0),"")</f>
        <v>橋本　一丸</v>
      </c>
      <c r="E38" s="69" t="str">
        <f>IF(ISNUMBER(VLOOKUP(C38,'[1]男子プロ編決勝入力 '!$D$164:$O$171,7,0)),VLOOKUP(C38,'[1]男子プロ編決勝入力 '!$D$164:$O$171,5,0),"")</f>
        <v>福野</v>
      </c>
      <c r="F38" s="70">
        <f>IF(ISNUMBER(VLOOKUP(C38,'[1]男子プロ編決勝入力 '!$D$164:$O$171,7,0)),VLOOKUP(C38,'[1]男子プロ編決勝入力 '!$D$164:$O$171,4,0),"")</f>
        <v>2</v>
      </c>
      <c r="G38" s="71">
        <f>IF(ISNUMBER(VLOOKUP(C38,'[1]男子プロ編決勝入力 '!$D$164:$O$171,7,0)),VLOOKUP(C38,'[1]男子プロ編決勝入力 '!$D$164:$O$171,11,0),"")</f>
      </c>
      <c r="H38" s="45" t="str">
        <f>IF(ISNUMBER(VLOOKUP(C38,'[1]男子プロ編決勝入力 '!$D$164:$O$171,7,0)),VLOOKUP(C38,'[1]男子プロ編決勝入力 '!$D$164:$O$171,9,0),"")</f>
        <v>１７″８０</v>
      </c>
      <c r="I38" s="45"/>
      <c r="J38" s="45">
        <f>IF(ISNUMBER(VLOOKUP(C38,'[1]男子プロ編決勝入力 '!$D$164:$R$171,7,0)),VLOOKUP(C38,'[1]男子プロ編決勝入力 '!$D$164:$R$171,15,0),"")</f>
        <v>0</v>
      </c>
      <c r="K38" s="82">
        <f>VLOOKUP(C38,'[1]学校得点'!$B$60:$C$135,2,0)</f>
        <v>4</v>
      </c>
      <c r="L38" s="80">
        <v>6</v>
      </c>
      <c r="M38" s="69" t="str">
        <f>IF(ISNUMBER(VLOOKUP(L38,'[1]男子プロ編決勝入力 '!$D$164:$O$171,7,0)),VLOOKUP(L38,'[1]男子プロ編決勝入力 '!$D$164:$O$171,3,0),"")</f>
        <v>水木　舜</v>
      </c>
      <c r="N38" s="69" t="str">
        <f>IF(ISNUMBER(VLOOKUP(L38,'[1]男子プロ編決勝入力 '!$D$164:$O$171,7,0)),VLOOKUP(L38,'[1]男子プロ編決勝入力 '!$D$164:$O$171,5,0),"")</f>
        <v>福野</v>
      </c>
      <c r="O38" s="70">
        <f>IF(ISNUMBER(VLOOKUP(L38,'[1]男子プロ編決勝入力 '!$D$164:$O$171,7,0)),VLOOKUP(L38,'[1]男子プロ編決勝入力 '!$D$164:$O$171,4,0),"")</f>
        <v>3</v>
      </c>
      <c r="P38" s="71">
        <f>IF(ISNUMBER(VLOOKUP(L38,'[1]男子プロ編決勝入力 '!$D$164:$O$171,7,0)),VLOOKUP(L38,'[1]男子プロ編決勝入力 '!$D$164:$O$171,11,0),"")</f>
      </c>
      <c r="Q38" s="45" t="str">
        <f>IF(ISNUMBER(VLOOKUP(L38,'[1]男子プロ編決勝入力 '!$D$164:$O$171,7,0)),VLOOKUP(L38,'[1]男子プロ編決勝入力 '!$D$164:$O$171,9,0),"")</f>
        <v>１７″８５</v>
      </c>
      <c r="R38" s="45"/>
      <c r="S38" s="45">
        <f>IF(ISNUMBER(VLOOKUP(L38,'[1]男子プロ編決勝入力 '!$D$164:$R$171,7,0)),VLOOKUP(L38,'[1]男子プロ編決勝入力 '!$D$164:$R$171,15,0),"")</f>
        <v>0</v>
      </c>
      <c r="T38" s="82">
        <f>VLOOKUP(L38,'[1]学校得点'!$B$60:$C$135,2,0)</f>
        <v>3</v>
      </c>
      <c r="U38" s="80">
        <v>7</v>
      </c>
      <c r="V38" s="69" t="str">
        <f>IF(ISNUMBER(VLOOKUP(U38,'[1]男子プロ編決勝入力 '!$D$164:$O$171,7,0)),VLOOKUP(U38,'[1]男子プロ編決勝入力 '!$D$164:$O$171,3,0),"")</f>
        <v>山田　貴宏</v>
      </c>
      <c r="W38" s="69" t="str">
        <f>IF(ISNUMBER(VLOOKUP(U38,'[1]男子プロ編決勝入力 '!$D$164:$O$171,7,0)),VLOOKUP(U38,'[1]男子プロ編決勝入力 '!$D$164:$O$171,5,0),"")</f>
        <v>城端</v>
      </c>
      <c r="X38" s="70">
        <f>IF(ISNUMBER(VLOOKUP(U38,'[1]男子プロ編決勝入力 '!$D$164:$O$171,7,0)),VLOOKUP(U38,'[1]男子プロ編決勝入力 '!$D$164:$O$171,4,0),"")</f>
        <v>3</v>
      </c>
      <c r="Y38" s="71">
        <f>IF(ISNUMBER(VLOOKUP(U38,'[1]男子プロ編決勝入力 '!$D$164:$O$171,7,0)),VLOOKUP(U38,'[1]男子プロ編決勝入力 '!$D$164:$O$171,11,0),"")</f>
      </c>
      <c r="Z38" s="45" t="str">
        <f>IF(ISNUMBER(VLOOKUP(U38,'[1]男子プロ編決勝入力 '!$D$164:$O$171,7,0)),VLOOKUP(U38,'[1]男子プロ編決勝入力 '!$D$164:$O$171,9,0),"")</f>
        <v>１８″６６</v>
      </c>
      <c r="AA38" s="45"/>
      <c r="AB38" s="45">
        <f>IF(ISNUMBER(VLOOKUP(U38,'[1]男子プロ編決勝入力 '!$D$164:$R$171,7,0)),VLOOKUP(U38,'[1]男子プロ編決勝入力 '!$D$164:$R$171,15,0),"")</f>
        <v>0</v>
      </c>
      <c r="AC38" s="82">
        <f>VLOOKUP(U38,'[1]学校得点'!$B$60:$C$135,2,0)</f>
        <v>2</v>
      </c>
      <c r="AD38" s="80">
        <v>8</v>
      </c>
      <c r="AE38" s="69" t="str">
        <f>IF(ISNUMBER(VLOOKUP(AD38,'[1]男子プロ編決勝入力 '!$D$164:$O$171,7,0)),VLOOKUP(AD38,'[1]男子プロ編決勝入力 '!$D$164:$O$171,3,0),"")</f>
        <v>堂髙　健志</v>
      </c>
      <c r="AF38" s="69" t="str">
        <f>IF(ISNUMBER(VLOOKUP(AD38,'[1]男子プロ編決勝入力 '!$D$164:$O$171,7,0)),VLOOKUP(AD38,'[1]男子プロ編決勝入力 '!$D$164:$O$171,5,0),"")</f>
        <v>福光</v>
      </c>
      <c r="AG38" s="70">
        <f>IF(ISNUMBER(VLOOKUP(AD38,'[1]男子プロ編決勝入力 '!$D$164:$O$171,7,0)),VLOOKUP(AD38,'[1]男子プロ編決勝入力 '!$D$164:$O$171,4,0),"")</f>
        <v>3</v>
      </c>
      <c r="AH38" s="71">
        <f>IF(ISNUMBER(VLOOKUP(AD38,'[1]男子プロ編決勝入力 '!$D$164:$O$171,7,0)),VLOOKUP(AD38,'[1]男子プロ編決勝入力 '!$D$164:$O$171,11,0),"")</f>
      </c>
      <c r="AI38" s="45" t="str">
        <f>IF(ISNUMBER(VLOOKUP(AD38,'[1]男子プロ編決勝入力 '!$D$164:$O$171,7,0)),VLOOKUP(AD38,'[1]男子プロ編決勝入力 '!$D$164:$O$171,9,0),"")</f>
        <v>１９″２２</v>
      </c>
      <c r="AJ38" s="45"/>
      <c r="AK38" s="45">
        <f>IF(ISNUMBER(VLOOKUP(AD38,'[1]男子プロ編決勝入力 '!$D$164:$R$171,7,0)),VLOOKUP(AD38,'[1]男子プロ編決勝入力 '!$D$164:$R$171,15,0),"")</f>
        <v>0</v>
      </c>
      <c r="AL38" s="82">
        <f>VLOOKUP(AD38,'[1]学校得点'!$B$60:$C$135,2,0)</f>
        <v>1</v>
      </c>
      <c r="AM38" s="96"/>
    </row>
    <row r="39" spans="1:39" ht="18.75" customHeight="1">
      <c r="A39" s="79"/>
      <c r="B39" s="45"/>
      <c r="C39" s="80"/>
      <c r="D39" s="83"/>
      <c r="E39" s="83"/>
      <c r="F39" s="84"/>
      <c r="G39" s="86"/>
      <c r="H39" s="87"/>
      <c r="I39" s="45"/>
      <c r="J39" s="45"/>
      <c r="K39" s="103"/>
      <c r="L39" s="80"/>
      <c r="M39" s="83"/>
      <c r="N39" s="83"/>
      <c r="O39" s="84"/>
      <c r="P39" s="86"/>
      <c r="Q39" s="87"/>
      <c r="R39" s="45"/>
      <c r="S39" s="45"/>
      <c r="T39" s="82"/>
      <c r="U39" s="80"/>
      <c r="V39" s="83"/>
      <c r="W39" s="83"/>
      <c r="X39" s="84"/>
      <c r="Y39" s="86"/>
      <c r="Z39" s="87"/>
      <c r="AA39" s="45"/>
      <c r="AB39" s="45"/>
      <c r="AC39" s="82"/>
      <c r="AD39" s="80"/>
      <c r="AE39" s="83"/>
      <c r="AF39" s="83"/>
      <c r="AG39" s="84"/>
      <c r="AH39" s="86"/>
      <c r="AI39" s="87"/>
      <c r="AJ39" s="48"/>
      <c r="AK39" s="48"/>
      <c r="AL39" s="105"/>
      <c r="AM39" s="96"/>
    </row>
    <row r="40" spans="1:39" ht="18.75" customHeight="1">
      <c r="A40" s="79"/>
      <c r="B40" s="41" t="s">
        <v>36</v>
      </c>
      <c r="C40" s="80">
        <v>1</v>
      </c>
      <c r="D40" s="98" t="str">
        <f>IF(ISNUMBER(VLOOKUP(C40,'[1]男子プロ編決勝入力 '!$U$2:$AP$9,19,0)),VLOOKUP(C40,'[1]男子プロ編決勝入力 '!$U$2:$AP$9,8,0),"")</f>
        <v>簔口　正悟</v>
      </c>
      <c r="E40" s="83" t="str">
        <f>IF(ISNUMBER(VLOOKUP(C40,'[1]男子プロ編決勝入力 '!$U$2:$AP$9,19,0)),VLOOKUP(C40,'[1]男子プロ編決勝入力 '!$U$2:$AP$9,3,0),"")</f>
        <v>福野</v>
      </c>
      <c r="F40" s="99">
        <f>IF(ISNUMBER(VLOOKUP(C40,'[1]男子プロ編決勝入力 '!$U$2:$AP$9,19,0)),VLOOKUP(C40,'[1]男子プロ編決勝入力 '!$U$2:$AP$9,9,0),"")</f>
        <v>1</v>
      </c>
      <c r="G40" s="71">
        <f>IF(ISNUMBER(VLOOKUP(C40,'[1]男子プロ編決勝入力 '!$U$2:$AP$9,19,0)),VLOOKUP(C40,'[1]男子プロ編決勝入力 '!$U$2:$AP$9,21,0),"")</f>
      </c>
      <c r="H40" s="45" t="str">
        <f>IF(ISNUMBER(VLOOKUP(C40,'[1]男子プロ編決勝入力 '!$U$2:$AP$9,19,0)),VLOOKUP(C40,'[1]男子プロ編決勝入力 '!$U$2:$AP$9,20,0),"")</f>
        <v>５３″２６</v>
      </c>
      <c r="I40" s="81"/>
      <c r="J40" s="45">
        <f>IF(ISNUMBER(VLOOKUP(C40,'[1]男子プロ編決勝入力 '!$U$2:$AR$9,19,0)),VLOOKUP(C40,'[1]男子プロ編決勝入力 '!$U$2:$AR$9,24,0),"")</f>
        <v>0</v>
      </c>
      <c r="K40" s="74">
        <f>VLOOKUP(C40,'[1]学校得点'!$B$60:$C$135,2,0)</f>
        <v>8</v>
      </c>
      <c r="L40" s="68">
        <v>2</v>
      </c>
      <c r="M40" s="98" t="str">
        <f>IF(ISNUMBER(VLOOKUP(L40,'[1]男子プロ編決勝入力 '!$U$2:$AP$9,19,0)),VLOOKUP(L40,'[1]男子プロ編決勝入力 '!$U$2:$AP$9,8,0),"")</f>
        <v>石黒　朝也</v>
      </c>
      <c r="N40" s="83" t="str">
        <f>IF(ISNUMBER(VLOOKUP(L40,'[1]男子プロ編決勝入力 '!$U$2:$AP$9,19,0)),VLOOKUP(L40,'[1]男子プロ編決勝入力 '!$U$2:$AP$9,3,0),"")</f>
        <v>出町</v>
      </c>
      <c r="O40" s="99">
        <f>IF(ISNUMBER(VLOOKUP(L40,'[1]男子プロ編決勝入力 '!$U$2:$AP$9,19,0)),VLOOKUP(L40,'[1]男子プロ編決勝入力 '!$U$2:$AP$9,9,0),"")</f>
        <v>1</v>
      </c>
      <c r="P40" s="71">
        <f>IF(ISNUMBER(VLOOKUP(L40,'[1]男子プロ編決勝入力 '!$U$2:$AP$9,19,0)),VLOOKUP(L40,'[1]男子プロ編決勝入力 '!$U$2:$AP$9,21,0),"")</f>
      </c>
      <c r="Q40" s="45" t="str">
        <f>IF(ISNUMBER(VLOOKUP(L40,'[1]男子プロ編決勝入力 '!$U$2:$AP$9,19,0)),VLOOKUP(L40,'[1]男子プロ編決勝入力 '!$U$2:$AP$9,20,0),"")</f>
        <v>５３″４６</v>
      </c>
      <c r="R40" s="81"/>
      <c r="S40" s="45">
        <f>IF(ISNUMBER(VLOOKUP(L40,'[1]男子プロ編決勝入力 '!$U$2:$AR$9,19,0)),VLOOKUP(L40,'[1]男子プロ編決勝入力 '!$U$2:$AR$9,24,0),"")</f>
        <v>0</v>
      </c>
      <c r="T40" s="82">
        <f>VLOOKUP(L40,'[1]学校得点'!$B$60:$C$135,2,0)</f>
        <v>7</v>
      </c>
      <c r="U40" s="68">
        <v>3</v>
      </c>
      <c r="V40" s="98" t="str">
        <f>IF(ISNUMBER(VLOOKUP(U40,'[1]男子プロ編決勝入力 '!$U$2:$AP$9,19,0)),VLOOKUP(U40,'[1]男子プロ編決勝入力 '!$U$2:$AP$9,8,0),"")</f>
        <v>細川　浩由</v>
      </c>
      <c r="W40" s="83" t="str">
        <f>IF(ISNUMBER(VLOOKUP(U40,'[1]男子プロ編決勝入力 '!$U$2:$AP$9,19,0)),VLOOKUP(U40,'[1]男子プロ編決勝入力 '!$U$2:$AP$9,3,0),"")</f>
        <v>城端</v>
      </c>
      <c r="X40" s="99">
        <f>IF(ISNUMBER(VLOOKUP(U40,'[1]男子プロ編決勝入力 '!$U$2:$AP$9,19,0)),VLOOKUP(U40,'[1]男子プロ編決勝入力 '!$U$2:$AP$9,9,0),"")</f>
        <v>1</v>
      </c>
      <c r="Y40" s="71">
        <f>IF(ISNUMBER(VLOOKUP(U40,'[1]男子プロ編決勝入力 '!$U$2:$AP$9,19,0)),VLOOKUP(U40,'[1]男子プロ編決勝入力 '!$U$2:$AP$9,21,0),"")</f>
      </c>
      <c r="Z40" s="45" t="str">
        <f>IF(ISNUMBER(VLOOKUP(U40,'[1]男子プロ編決勝入力 '!$U$2:$AP$9,19,0)),VLOOKUP(U40,'[1]男子プロ編決勝入力 '!$U$2:$AP$9,20,0),"")</f>
        <v>５３″６４</v>
      </c>
      <c r="AA40" s="81"/>
      <c r="AB40" s="45">
        <f>IF(ISNUMBER(VLOOKUP(U40,'[1]男子プロ編決勝入力 '!$U$2:$AR$9,19,0)),VLOOKUP(U40,'[1]男子プロ編決勝入力 '!$U$2:$AR$9,24,0),"")</f>
        <v>0</v>
      </c>
      <c r="AC40" s="82">
        <f>VLOOKUP(U40,'[1]学校得点'!$B$60:$C$135,2,0)</f>
        <v>6</v>
      </c>
      <c r="AD40" s="80">
        <v>4</v>
      </c>
      <c r="AE40" s="98" t="str">
        <f>IF(ISNUMBER(VLOOKUP(AD40,'[1]男子プロ編決勝入力 '!$U$2:$AP$9,19,0)),VLOOKUP(AD40,'[1]男子プロ編決勝入力 '!$U$2:$AP$9,8,0),"")</f>
        <v>三山　浩宗</v>
      </c>
      <c r="AF40" s="83" t="str">
        <f>IF(ISNUMBER(VLOOKUP(AD40,'[1]男子プロ編決勝入力 '!$U$2:$AP$9,19,0)),VLOOKUP(AD40,'[1]男子プロ編決勝入力 '!$U$2:$AP$9,3,0),"")</f>
        <v>般若</v>
      </c>
      <c r="AG40" s="99">
        <f>IF(ISNUMBER(VLOOKUP(AD40,'[1]男子プロ編決勝入力 '!$U$2:$AP$9,19,0)),VLOOKUP(AD40,'[1]男子プロ編決勝入力 '!$U$2:$AP$9,9,0),"")</f>
        <v>1</v>
      </c>
      <c r="AH40" s="71">
        <f>IF(ISNUMBER(VLOOKUP(AD40,'[1]男子プロ編決勝入力 '!$U$2:$AP$9,19,0)),VLOOKUP(AD40,'[1]男子プロ編決勝入力 '!$U$2:$AP$9,21,0),"")</f>
      </c>
      <c r="AI40" s="45" t="str">
        <f>IF(ISNUMBER(VLOOKUP(AD40,'[1]男子プロ編決勝入力 '!$U$2:$AP$9,19,0)),VLOOKUP(AD40,'[1]男子プロ編決勝入力 '!$U$2:$AP$9,20,0),"")</f>
        <v>５３″７０</v>
      </c>
      <c r="AJ40" s="81"/>
      <c r="AK40" s="45">
        <f>IF(ISNUMBER(VLOOKUP(AD40,'[1]男子プロ編決勝入力 '!$U$2:$AR$9,19,0)),VLOOKUP(AD40,'[1]男子プロ編決勝入力 '!$U$2:$AR$9,24,0),"")</f>
        <v>0</v>
      </c>
      <c r="AL40" s="74">
        <f>VLOOKUP(AD40,'[1]学校得点'!$B$60:$C$135,2,0)</f>
        <v>5</v>
      </c>
      <c r="AM40" s="96"/>
    </row>
    <row r="41" spans="1:39" ht="18.75" customHeight="1">
      <c r="A41" s="79"/>
      <c r="B41" s="45"/>
      <c r="C41" s="80"/>
      <c r="D41" s="98" t="str">
        <f>IF(ISNUMBER(VLOOKUP(C40,'[1]男子プロ編決勝入力 '!$U$2:$AP$9,19,0)),VLOOKUP(C40,'[1]男子プロ編決勝入力 '!$U$2:$AP$9,10,0),"")</f>
        <v>橋場　一将</v>
      </c>
      <c r="E41" s="83" t="str">
        <f>IF(ISNUMBER(VLOOKUP(C40,'[1]男子プロ編決勝入力 '!$U$2:$AP$9,19,0)),VLOOKUP(C40,'[1]男子プロ編決勝入力 '!$U$2:$AP$9,3,0),"")</f>
        <v>福野</v>
      </c>
      <c r="F41" s="99">
        <f>IF(ISNUMBER(VLOOKUP(C40,'[1]男子プロ編決勝入力 '!$U$2:$AP$9,19,0)),VLOOKUP(C40,'[1]男子プロ編決勝入力 '!$U$2:$AP$9,11,0),"")</f>
        <v>1</v>
      </c>
      <c r="G41" s="86"/>
      <c r="H41" s="87"/>
      <c r="I41" s="81"/>
      <c r="J41" s="81"/>
      <c r="K41" s="103"/>
      <c r="L41" s="80"/>
      <c r="M41" s="98" t="str">
        <f>IF(ISNUMBER(VLOOKUP(L40,'[1]男子プロ編決勝入力 '!$U$2:$AP$9,19,0)),VLOOKUP(L40,'[1]男子プロ編決勝入力 '!$U$2:$AP$9,10,0),"")</f>
        <v>松浦　翼</v>
      </c>
      <c r="N41" s="83" t="str">
        <f>IF(ISNUMBER(VLOOKUP(L40,'[1]男子プロ編決勝入力 '!$U$2:$AP$9,19,0)),VLOOKUP(L40,'[1]男子プロ編決勝入力 '!$U$2:$AP$9,3,0),"")</f>
        <v>出町</v>
      </c>
      <c r="O41" s="99">
        <f>IF(ISNUMBER(VLOOKUP(L40,'[1]男子プロ編決勝入力 '!$U$2:$AP$9,19,0)),VLOOKUP(L40,'[1]男子プロ編決勝入力 '!$U$2:$AP$9,11,0),"")</f>
        <v>1</v>
      </c>
      <c r="P41" s="86"/>
      <c r="Q41" s="87"/>
      <c r="R41" s="81"/>
      <c r="S41" s="81"/>
      <c r="T41" s="82"/>
      <c r="U41" s="80"/>
      <c r="V41" s="98" t="str">
        <f>IF(ISNUMBER(VLOOKUP(U40,'[1]男子プロ編決勝入力 '!$U$2:$AP$9,19,0)),VLOOKUP(U40,'[1]男子プロ編決勝入力 '!$U$2:$AP$9,10,0),"")</f>
        <v>松本　竜河</v>
      </c>
      <c r="W41" s="83" t="str">
        <f>IF(ISNUMBER(VLOOKUP(U40,'[1]男子プロ編決勝入力 '!$U$2:$AP$9,19,0)),VLOOKUP(U40,'[1]男子プロ編決勝入力 '!$U$2:$AP$9,3,0),"")</f>
        <v>城端</v>
      </c>
      <c r="X41" s="99">
        <f>IF(ISNUMBER(VLOOKUP(U40,'[1]男子プロ編決勝入力 '!$U$2:$AP$9,19,0)),VLOOKUP(U40,'[1]男子プロ編決勝入力 '!$U$2:$AP$9,11,0),"")</f>
        <v>1</v>
      </c>
      <c r="Y41" s="86"/>
      <c r="Z41" s="87"/>
      <c r="AA41" s="81"/>
      <c r="AB41" s="81"/>
      <c r="AC41" s="82"/>
      <c r="AD41" s="80"/>
      <c r="AE41" s="98" t="str">
        <f>IF(ISNUMBER(VLOOKUP(AD40,'[1]男子プロ編決勝入力 '!$U$2:$AP$9,19,0)),VLOOKUP(AD40,'[1]男子プロ編決勝入力 '!$U$2:$AP$9,10,0),"")</f>
        <v>濱屋　佑将</v>
      </c>
      <c r="AF41" s="83" t="str">
        <f>IF(ISNUMBER(VLOOKUP(AD40,'[1]男子プロ編決勝入力 '!$U$2:$AP$9,19,0)),VLOOKUP(AD40,'[1]男子プロ編決勝入力 '!$U$2:$AP$9,3,0),"")</f>
        <v>般若</v>
      </c>
      <c r="AG41" s="99">
        <f>IF(ISNUMBER(VLOOKUP(AD40,'[1]男子プロ編決勝入力 '!$U$2:$AP$9,19,0)),VLOOKUP(AD40,'[1]男子プロ編決勝入力 '!$U$2:$AP$9,11,0),"")</f>
        <v>1</v>
      </c>
      <c r="AH41" s="86"/>
      <c r="AI41" s="87"/>
      <c r="AJ41" s="81"/>
      <c r="AK41" s="81"/>
      <c r="AL41" s="105"/>
      <c r="AM41" s="96"/>
    </row>
    <row r="42" spans="1:39" ht="18.75" customHeight="1">
      <c r="A42" s="79"/>
      <c r="B42" s="45"/>
      <c r="C42" s="80"/>
      <c r="D42" s="98" t="str">
        <f>IF(ISNUMBER(VLOOKUP(C40,'[1]男子プロ編決勝入力 '!$U$2:$AP$9,19,0)),VLOOKUP(C40,'[1]男子プロ編決勝入力 '!$U$2:$AP$9,12,0),"")</f>
        <v>長井　慎吾</v>
      </c>
      <c r="E42" s="83" t="str">
        <f>IF(ISNUMBER(VLOOKUP(C40,'[1]男子プロ編決勝入力 '!$U$2:$AP$9,19,0)),VLOOKUP(C40,'[1]男子プロ編決勝入力 '!$U$2:$AP$9,3,0),"")</f>
        <v>福野</v>
      </c>
      <c r="F42" s="99">
        <f>IF(ISNUMBER(VLOOKUP(C40,'[1]男子プロ編決勝入力 '!$U$2:$AP$9,19,0)),VLOOKUP(C40,'[1]男子プロ編決勝入力 '!$U$2:$AP$9,13,0),"")</f>
        <v>1</v>
      </c>
      <c r="G42" s="86"/>
      <c r="H42" s="87"/>
      <c r="I42" s="88"/>
      <c r="J42" s="88"/>
      <c r="K42" s="103"/>
      <c r="L42" s="80"/>
      <c r="M42" s="98" t="str">
        <f>IF(ISNUMBER(VLOOKUP(L40,'[1]男子プロ編決勝入力 '!$U$2:$AP$9,19,0)),VLOOKUP(L40,'[1]男子プロ編決勝入力 '!$U$2:$AP$9,12,0),"")</f>
        <v>石黒　敦也</v>
      </c>
      <c r="N42" s="83" t="str">
        <f>IF(ISNUMBER(VLOOKUP(L40,'[1]男子プロ編決勝入力 '!$U$2:$AP$9,19,0)),VLOOKUP(L40,'[1]男子プロ編決勝入力 '!$U$2:$AP$9,3,0),"")</f>
        <v>出町</v>
      </c>
      <c r="O42" s="99">
        <f>IF(ISNUMBER(VLOOKUP(L40,'[1]男子プロ編決勝入力 '!$U$2:$AP$9,19,0)),VLOOKUP(L40,'[1]男子プロ編決勝入力 '!$U$2:$AP$9,13,0),"")</f>
        <v>1</v>
      </c>
      <c r="P42" s="86"/>
      <c r="Q42" s="87"/>
      <c r="R42" s="88"/>
      <c r="S42" s="88"/>
      <c r="T42" s="103"/>
      <c r="U42" s="80"/>
      <c r="V42" s="98" t="str">
        <f>IF(ISNUMBER(VLOOKUP(U40,'[1]男子プロ編決勝入力 '!$U$2:$AP$9,19,0)),VLOOKUP(U40,'[1]男子プロ編決勝入力 '!$U$2:$AP$9,12,0),"")</f>
        <v>松永　侑馬</v>
      </c>
      <c r="W42" s="83" t="str">
        <f>IF(ISNUMBER(VLOOKUP(U40,'[1]男子プロ編決勝入力 '!$U$2:$AP$9,19,0)),VLOOKUP(U40,'[1]男子プロ編決勝入力 '!$U$2:$AP$9,3,0),"")</f>
        <v>城端</v>
      </c>
      <c r="X42" s="99">
        <f>IF(ISNUMBER(VLOOKUP(U40,'[1]男子プロ編決勝入力 '!$U$2:$AP$9,19,0)),VLOOKUP(U40,'[1]男子プロ編決勝入力 '!$U$2:$AP$9,13,0),"")</f>
        <v>1</v>
      </c>
      <c r="Y42" s="86"/>
      <c r="Z42" s="87"/>
      <c r="AA42" s="88"/>
      <c r="AB42" s="88"/>
      <c r="AC42" s="103"/>
      <c r="AD42" s="80"/>
      <c r="AE42" s="98" t="str">
        <f>IF(ISNUMBER(VLOOKUP(AD40,'[1]男子プロ編決勝入力 '!$U$2:$AP$9,19,0)),VLOOKUP(AD40,'[1]男子プロ編決勝入力 '!$U$2:$AP$9,12,0),"")</f>
        <v>島田　大道</v>
      </c>
      <c r="AF42" s="83" t="str">
        <f>IF(ISNUMBER(VLOOKUP(AD40,'[1]男子プロ編決勝入力 '!$U$2:$AP$9,19,0)),VLOOKUP(AD40,'[1]男子プロ編決勝入力 '!$U$2:$AP$9,3,0),"")</f>
        <v>般若</v>
      </c>
      <c r="AG42" s="99">
        <f>IF(ISNUMBER(VLOOKUP(AD40,'[1]男子プロ編決勝入力 '!$U$2:$AP$9,19,0)),VLOOKUP(AD40,'[1]男子プロ編決勝入力 '!$U$2:$AP$9,13,0),"")</f>
        <v>1</v>
      </c>
      <c r="AH42" s="86"/>
      <c r="AI42" s="87"/>
      <c r="AJ42" s="88"/>
      <c r="AK42" s="88"/>
      <c r="AL42" s="105"/>
      <c r="AM42" s="96"/>
    </row>
    <row r="43" spans="1:39" ht="18.75" customHeight="1">
      <c r="A43" s="79"/>
      <c r="B43" s="45"/>
      <c r="C43" s="80"/>
      <c r="D43" s="83" t="str">
        <f>IF(ISNUMBER(VLOOKUP(C40,'[1]男子プロ編決勝入力 '!$U$2:$AP$9,19,0)),VLOOKUP(C40,'[1]男子プロ編決勝入力 '!$U$2:$AP$9,14,0),"")</f>
        <v>坂井　雄介</v>
      </c>
      <c r="E43" s="83" t="str">
        <f>IF(ISNUMBER(VLOOKUP(C40,'[1]男子プロ編決勝入力 '!$U$2:$AP$9,19,0)),VLOOKUP(C40,'[1]男子プロ編決勝入力 '!$U$2:$AP$9,3,0),"")</f>
        <v>福野</v>
      </c>
      <c r="F43" s="84">
        <f>IF(ISNUMBER(VLOOKUP(C40,'[1]男子プロ編決勝入力 '!$U$2:$AP$9,19,0)),VLOOKUP(C40,'[1]男子プロ編決勝入力 '!$U$2:$AP$9,15,0),"")</f>
        <v>1</v>
      </c>
      <c r="G43" s="86"/>
      <c r="H43" s="87"/>
      <c r="I43" s="81"/>
      <c r="J43" s="81"/>
      <c r="K43" s="103"/>
      <c r="L43" s="80"/>
      <c r="M43" s="83" t="str">
        <f>IF(ISNUMBER(VLOOKUP(L40,'[1]男子プロ編決勝入力 '!$U$2:$AP$9,19,0)),VLOOKUP(L40,'[1]男子プロ編決勝入力 '!$U$2:$AP$9,14,0),"")</f>
        <v>瀧山　鷹</v>
      </c>
      <c r="N43" s="83" t="str">
        <f>IF(ISNUMBER(VLOOKUP(L40,'[1]男子プロ編決勝入力 '!$U$2:$AP$9,19,0)),VLOOKUP(L40,'[1]男子プロ編決勝入力 '!$U$2:$AP$9,3,0),"")</f>
        <v>出町</v>
      </c>
      <c r="O43" s="84">
        <f>IF(ISNUMBER(VLOOKUP(L40,'[1]男子プロ編決勝入力 '!$U$2:$AP$9,19,0)),VLOOKUP(L40,'[1]男子プロ編決勝入力 '!$U$2:$AP$9,15,0),"")</f>
        <v>1</v>
      </c>
      <c r="P43" s="86"/>
      <c r="Q43" s="87"/>
      <c r="R43" s="81"/>
      <c r="S43" s="81"/>
      <c r="T43" s="103"/>
      <c r="U43" s="80"/>
      <c r="V43" s="83" t="str">
        <f>IF(ISNUMBER(VLOOKUP(U40,'[1]男子プロ編決勝入力 '!$U$2:$AP$9,19,0)),VLOOKUP(U40,'[1]男子プロ編決勝入力 '!$U$2:$AP$9,14,0),"")</f>
        <v>西川　大祐</v>
      </c>
      <c r="W43" s="83" t="str">
        <f>IF(ISNUMBER(VLOOKUP(U40,'[1]男子プロ編決勝入力 '!$U$2:$AP$9,19,0)),VLOOKUP(U40,'[1]男子プロ編決勝入力 '!$U$2:$AP$9,3,0),"")</f>
        <v>城端</v>
      </c>
      <c r="X43" s="84">
        <f>IF(ISNUMBER(VLOOKUP(U40,'[1]男子プロ編決勝入力 '!$U$2:$AP$9,19,0)),VLOOKUP(U40,'[1]男子プロ編決勝入力 '!$U$2:$AP$9,15,0),"")</f>
        <v>1</v>
      </c>
      <c r="Y43" s="86"/>
      <c r="Z43" s="87"/>
      <c r="AA43" s="81"/>
      <c r="AB43" s="81"/>
      <c r="AC43" s="103"/>
      <c r="AD43" s="80"/>
      <c r="AE43" s="83" t="str">
        <f>IF(ISNUMBER(VLOOKUP(AD40,'[1]男子プロ編決勝入力 '!$U$2:$AP$9,19,0)),VLOOKUP(AD40,'[1]男子プロ編決勝入力 '!$U$2:$AP$9,14,0),"")</f>
        <v>高田　知明</v>
      </c>
      <c r="AF43" s="83" t="str">
        <f>IF(ISNUMBER(VLOOKUP(AD40,'[1]男子プロ編決勝入力 '!$U$2:$AP$9,19,0)),VLOOKUP(AD40,'[1]男子プロ編決勝入力 '!$U$2:$AP$9,3,0),"")</f>
        <v>般若</v>
      </c>
      <c r="AG43" s="84">
        <f>IF(ISNUMBER(VLOOKUP(AD40,'[1]男子プロ編決勝入力 '!$U$2:$AP$9,19,0)),VLOOKUP(AD40,'[1]男子プロ編決勝入力 '!$U$2:$AP$9,15,0),"")</f>
        <v>1</v>
      </c>
      <c r="AH43" s="86"/>
      <c r="AI43" s="87"/>
      <c r="AJ43" s="81"/>
      <c r="AK43" s="81"/>
      <c r="AL43" s="105"/>
      <c r="AM43" s="96"/>
    </row>
    <row r="44" spans="1:39" ht="18.75" customHeight="1">
      <c r="A44" s="79"/>
      <c r="B44" s="41"/>
      <c r="C44" s="80">
        <v>5</v>
      </c>
      <c r="D44" s="69" t="str">
        <f>IF(ISNUMBER(VLOOKUP(C44,'[1]男子プロ編決勝入力 '!$U$2:$AP$9,19,0)),VLOOKUP(C44,'[1]男子プロ編決勝入力 '!$U$2:$AP$9,8,0),"")</f>
        <v>林　　雅人</v>
      </c>
      <c r="E44" s="69" t="str">
        <f>IF(ISNUMBER(VLOOKUP(C44,'[1]男子プロ編決勝入力 '!$U$2:$AP$9,19,0)),VLOOKUP(C44,'[1]男子プロ編決勝入力 '!$U$2:$AP$9,3,0),"")</f>
        <v>庄西</v>
      </c>
      <c r="F44" s="70">
        <f>IF(ISNUMBER(VLOOKUP(C44,'[1]男子プロ編決勝入力 '!$U$2:$AP$9,19,0)),VLOOKUP(C44,'[1]男子プロ編決勝入力 '!$U$2:$AP$9,9,0),"")</f>
        <v>1</v>
      </c>
      <c r="G44" s="71">
        <f>IF(ISNUMBER(VLOOKUP(C44,'[1]男子プロ編決勝入力 '!$U$2:$AP$9,19,0)),VLOOKUP(C44,'[1]男子プロ編決勝入力 '!$U$2:$AP$9,21,0),"")</f>
      </c>
      <c r="H44" s="41" t="str">
        <f>IF(ISNUMBER(VLOOKUP(C44,'[1]男子プロ編決勝入力 '!$U$2:$AP$9,19,0)),VLOOKUP(C44,'[1]男子プロ編決勝入力 '!$U$2:$AP$9,20,0),"")</f>
        <v>５４″１１</v>
      </c>
      <c r="I44" s="106"/>
      <c r="J44" s="45">
        <f>IF(ISNUMBER(VLOOKUP(C44,'[1]男子プロ編決勝入力 '!$U$2:$AR$9,19,0)),VLOOKUP(C44,'[1]男子プロ編決勝入力 '!$U$2:$AR$9,24,0),"")</f>
        <v>0</v>
      </c>
      <c r="K44" s="74">
        <f>VLOOKUP(C44,'[1]学校得点'!$B$60:$C$135,2,0)</f>
        <v>4</v>
      </c>
      <c r="L44" s="80">
        <v>6</v>
      </c>
      <c r="M44" s="69" t="str">
        <f>IF(ISNUMBER(VLOOKUP(L44,'[1]男子プロ編決勝入力 '!$U$2:$AP$9,19,0)),VLOOKUP(L44,'[1]男子プロ編決勝入力 '!$U$2:$AP$9,8,0),"")</f>
        <v>北野　剛志</v>
      </c>
      <c r="N44" s="69" t="str">
        <f>IF(ISNUMBER(VLOOKUP(L44,'[1]男子プロ編決勝入力 '!$U$2:$AP$9,19,0)),VLOOKUP(L44,'[1]男子プロ編決勝入力 '!$U$2:$AP$9,3,0),"")</f>
        <v>大谷</v>
      </c>
      <c r="O44" s="70">
        <f>IF(ISNUMBER(VLOOKUP(L44,'[1]男子プロ編決勝入力 '!$U$2:$AP$9,19,0)),VLOOKUP(L44,'[1]男子プロ編決勝入力 '!$U$2:$AP$9,9,0),"")</f>
        <v>1</v>
      </c>
      <c r="P44" s="71">
        <f>IF(ISNUMBER(VLOOKUP(L44,'[1]男子プロ編決勝入力 '!$U$2:$AP$9,19,0)),VLOOKUP(L44,'[1]男子プロ編決勝入力 '!$U$2:$AP$9,21,0),"")</f>
      </c>
      <c r="Q44" s="41" t="str">
        <f>IF(ISNUMBER(VLOOKUP(L44,'[1]男子プロ編決勝入力 '!$U$2:$AP$9,19,0)),VLOOKUP(L44,'[1]男子プロ編決勝入力 '!$U$2:$AP$9,20,0),"")</f>
        <v>５４″４８</v>
      </c>
      <c r="R44" s="106"/>
      <c r="S44" s="45">
        <f>IF(ISNUMBER(VLOOKUP(L44,'[1]男子プロ編決勝入力 '!$U$2:$AR$9,19,0)),VLOOKUP(L44,'[1]男子プロ編決勝入力 '!$U$2:$AR$9,24,0),"")</f>
        <v>0</v>
      </c>
      <c r="T44" s="82">
        <f>VLOOKUP(L44,'[1]学校得点'!$B$60:$C$135,2,0)</f>
        <v>3</v>
      </c>
      <c r="U44" s="80">
        <v>7</v>
      </c>
      <c r="V44" s="69" t="str">
        <f>IF(ISNUMBER(VLOOKUP(U44,'[1]男子プロ編決勝入力 '!$U$2:$AP$9,19,0)),VLOOKUP(U44,'[1]男子プロ編決勝入力 '!$U$2:$AP$9,8,0),"")</f>
        <v>清澤　一輝</v>
      </c>
      <c r="W44" s="69" t="str">
        <f>IF(ISNUMBER(VLOOKUP(U44,'[1]男子プロ編決勝入力 '!$U$2:$AP$9,19,0)),VLOOKUP(U44,'[1]男子プロ編決勝入力 '!$U$2:$AP$9,3,0),"")</f>
        <v>庄川</v>
      </c>
      <c r="X44" s="70">
        <f>IF(ISNUMBER(VLOOKUP(U44,'[1]男子プロ編決勝入力 '!$U$2:$AP$9,19,0)),VLOOKUP(U44,'[1]男子プロ編決勝入力 '!$U$2:$AP$9,9,0),"")</f>
        <v>1</v>
      </c>
      <c r="Y44" s="71">
        <f>IF(ISNUMBER(VLOOKUP(U44,'[1]男子プロ編決勝入力 '!$U$2:$AP$9,19,0)),VLOOKUP(U44,'[1]男子プロ編決勝入力 '!$U$2:$AP$9,21,0),"")</f>
      </c>
      <c r="Z44" s="41" t="str">
        <f>IF(ISNUMBER(VLOOKUP(U44,'[1]男子プロ編決勝入力 '!$U$2:$AP$9,19,0)),VLOOKUP(U44,'[1]男子プロ編決勝入力 '!$U$2:$AP$9,20,0),"")</f>
        <v>５５″５５</v>
      </c>
      <c r="AA44" s="106"/>
      <c r="AB44" s="45">
        <f>IF(ISNUMBER(VLOOKUP(U44,'[1]男子プロ編決勝入力 '!$U$2:$AR$9,19,0)),VLOOKUP(U44,'[1]男子プロ編決勝入力 '!$U$2:$AR$9,24,0),"")</f>
        <v>0</v>
      </c>
      <c r="AC44" s="91">
        <f>VLOOKUP(U44,'[1]学校得点'!$B$60:$C$135,2,0)</f>
        <v>2</v>
      </c>
      <c r="AD44" s="80">
        <v>8</v>
      </c>
      <c r="AE44" s="69" t="str">
        <f>IF(ISNUMBER(VLOOKUP(AD44,'[1]男子プロ編決勝入力 '!$U$2:$AP$9,19,0)),VLOOKUP(AD44,'[1]男子プロ編決勝入力 '!$U$2:$AP$9,8,0),"")</f>
        <v>山本　優翔</v>
      </c>
      <c r="AF44" s="69" t="str">
        <f>IF(ISNUMBER(VLOOKUP(AD44,'[1]男子プロ編決勝入力 '!$U$2:$AP$9,19,0)),VLOOKUP(AD44,'[1]男子プロ編決勝入力 '!$U$2:$AP$9,3,0),"")</f>
        <v>井波</v>
      </c>
      <c r="AG44" s="70">
        <f>IF(ISNUMBER(VLOOKUP(AD44,'[1]男子プロ編決勝入力 '!$U$2:$AP$9,19,0)),VLOOKUP(AD44,'[1]男子プロ編決勝入力 '!$U$2:$AP$9,9,0),"")</f>
        <v>1</v>
      </c>
      <c r="AH44" s="71">
        <f>IF(ISNUMBER(VLOOKUP(AD44,'[1]男子プロ編決勝入力 '!$U$2:$AP$9,19,0)),VLOOKUP(AD44,'[1]男子プロ編決勝入力 '!$U$2:$AP$9,21,0),"")</f>
      </c>
      <c r="AI44" s="41" t="str">
        <f>IF(ISNUMBER(VLOOKUP(AD44,'[1]男子プロ編決勝入力 '!$U$2:$AP$9,19,0)),VLOOKUP(AD44,'[1]男子プロ編決勝入力 '!$U$2:$AP$9,20,0),"")</f>
        <v>５５″５８</v>
      </c>
      <c r="AJ44" s="106"/>
      <c r="AK44" s="45">
        <f>IF(ISNUMBER(VLOOKUP(AD44,'[1]男子プロ編決勝入力 '!$U$2:$AR$9,19,0)),VLOOKUP(AD44,'[1]男子プロ編決勝入力 '!$U$2:$AR$9,24,0),"")</f>
        <v>0</v>
      </c>
      <c r="AL44" s="74">
        <f>VLOOKUP(AD44,'[1]学校得点'!$B$60:$C$135,2,0)</f>
        <v>1</v>
      </c>
      <c r="AM44" s="107"/>
    </row>
    <row r="45" spans="1:39" ht="18.75" customHeight="1">
      <c r="A45" s="79"/>
      <c r="B45" s="41"/>
      <c r="C45" s="68"/>
      <c r="D45" s="69" t="str">
        <f>IF(ISNUMBER(VLOOKUP(C44,'[1]男子プロ編決勝入力 '!$U$2:$AP$9,19,0)),VLOOKUP(C44,'[1]男子プロ編決勝入力 '!$U$2:$AP$9,10,0),"")</f>
        <v>坪内　佑太</v>
      </c>
      <c r="E45" s="69" t="str">
        <f>IF(ISNUMBER(VLOOKUP(C44,'[1]男子プロ編決勝入力 '!$U$2:$AP$9,19,0)),VLOOKUP(C44,'[1]男子プロ編決勝入力 '!$U$2:$AP$9,3,0),"")</f>
        <v>庄西</v>
      </c>
      <c r="F45" s="70">
        <f>IF(ISNUMBER(VLOOKUP(C44,'[1]男子プロ編決勝入力 '!$U$2:$AP$9,19,0)),VLOOKUP(C44,'[1]男子プロ編決勝入力 '!$U$2:$AP$9,11,0),"")</f>
        <v>1</v>
      </c>
      <c r="G45" s="89"/>
      <c r="H45" s="27"/>
      <c r="I45" s="106"/>
      <c r="J45" s="106"/>
      <c r="K45" s="102"/>
      <c r="L45" s="68"/>
      <c r="M45" s="69" t="str">
        <f>IF(ISNUMBER(VLOOKUP(L44,'[1]男子プロ編決勝入力 '!$U$2:$AP$9,19,0)),VLOOKUP(L44,'[1]男子プロ編決勝入力 '!$U$2:$AP$9,10,0),"")</f>
        <v>酒井　詳司</v>
      </c>
      <c r="N45" s="69" t="str">
        <f>IF(ISNUMBER(VLOOKUP(L44,'[1]男子プロ編決勝入力 '!$U$2:$AP$9,19,0)),VLOOKUP(L44,'[1]男子プロ編決勝入力 '!$U$2:$AP$9,3,0),"")</f>
        <v>大谷</v>
      </c>
      <c r="O45" s="70">
        <f>IF(ISNUMBER(VLOOKUP(L44,'[1]男子プロ編決勝入力 '!$U$2:$AP$9,19,0)),VLOOKUP(L44,'[1]男子プロ編決勝入力 '!$U$2:$AP$9,11,0),"")</f>
        <v>1</v>
      </c>
      <c r="P45" s="89"/>
      <c r="Q45" s="27"/>
      <c r="R45" s="106"/>
      <c r="S45" s="106"/>
      <c r="T45" s="102"/>
      <c r="U45" s="68"/>
      <c r="V45" s="69" t="str">
        <f>IF(ISNUMBER(VLOOKUP(U44,'[1]男子プロ編決勝入力 '!$U$2:$AP$9,19,0)),VLOOKUP(U44,'[1]男子プロ編決勝入力 '!$U$2:$AP$9,10,0),"")</f>
        <v>森田　文也</v>
      </c>
      <c r="W45" s="69" t="str">
        <f>IF(ISNUMBER(VLOOKUP(U44,'[1]男子プロ編決勝入力 '!$U$2:$AP$9,19,0)),VLOOKUP(U44,'[1]男子プロ編決勝入力 '!$U$2:$AP$9,3,0),"")</f>
        <v>庄川</v>
      </c>
      <c r="X45" s="70">
        <f>IF(ISNUMBER(VLOOKUP(U44,'[1]男子プロ編決勝入力 '!$U$2:$AP$9,19,0)),VLOOKUP(U44,'[1]男子プロ編決勝入力 '!$U$2:$AP$9,11,0),"")</f>
        <v>1</v>
      </c>
      <c r="Y45" s="89"/>
      <c r="Z45" s="27"/>
      <c r="AA45" s="106"/>
      <c r="AB45" s="106"/>
      <c r="AC45" s="102"/>
      <c r="AD45" s="68"/>
      <c r="AE45" s="69" t="str">
        <f>IF(ISNUMBER(VLOOKUP(AD44,'[1]男子プロ編決勝入力 '!$U$2:$AP$9,19,0)),VLOOKUP(AD44,'[1]男子プロ編決勝入力 '!$U$2:$AP$9,10,0),"")</f>
        <v>楠　　友也</v>
      </c>
      <c r="AF45" s="69" t="str">
        <f>IF(ISNUMBER(VLOOKUP(AD44,'[1]男子プロ編決勝入力 '!$U$2:$AP$9,19,0)),VLOOKUP(AD44,'[1]男子プロ編決勝入力 '!$U$2:$AP$9,3,0),"")</f>
        <v>井波</v>
      </c>
      <c r="AG45" s="70">
        <f>IF(ISNUMBER(VLOOKUP(AD44,'[1]男子プロ編決勝入力 '!$U$2:$AP$9,19,0)),VLOOKUP(AD44,'[1]男子プロ編決勝入力 '!$U$2:$AP$9,11,0),"")</f>
        <v>1</v>
      </c>
      <c r="AH45" s="89"/>
      <c r="AI45" s="27"/>
      <c r="AJ45" s="106"/>
      <c r="AK45" s="106"/>
      <c r="AL45" s="102"/>
      <c r="AM45" s="107"/>
    </row>
    <row r="46" spans="1:39" ht="18.75" customHeight="1">
      <c r="A46" s="79"/>
      <c r="B46" s="45"/>
      <c r="C46" s="80"/>
      <c r="D46" s="83" t="str">
        <f>IF(ISNUMBER(VLOOKUP(C44,'[1]男子プロ編決勝入力 '!$U$2:$AP$9,19,0)),VLOOKUP(C44,'[1]男子プロ編決勝入力 '!$U$2:$AP$9,12,0),"")</f>
        <v>尾田　一翔</v>
      </c>
      <c r="E46" s="83" t="str">
        <f>IF(ISNUMBER(VLOOKUP(C44,'[1]男子プロ編決勝入力 '!$U$2:$AP$9,19,0)),VLOOKUP(C44,'[1]男子プロ編決勝入力 '!$U$2:$AP$9,3,0),"")</f>
        <v>庄西</v>
      </c>
      <c r="F46" s="84">
        <f>IF(ISNUMBER(VLOOKUP(C44,'[1]男子プロ編決勝入力 '!$U$2:$AP$9,19,0)),VLOOKUP(C44,'[1]男子プロ編決勝入力 '!$U$2:$AP$9,13,0),"")</f>
        <v>1</v>
      </c>
      <c r="G46" s="86"/>
      <c r="H46" s="87"/>
      <c r="I46" s="88"/>
      <c r="J46" s="88"/>
      <c r="K46" s="103"/>
      <c r="L46" s="80"/>
      <c r="M46" s="83" t="str">
        <f>IF(ISNUMBER(VLOOKUP(L44,'[1]男子プロ編決勝入力 '!$U$2:$AP$9,19,0)),VLOOKUP(L44,'[1]男子プロ編決勝入力 '!$U$2:$AP$9,12,0),"")</f>
        <v>森井　絢信</v>
      </c>
      <c r="N46" s="83" t="str">
        <f>IF(ISNUMBER(VLOOKUP(L44,'[1]男子プロ編決勝入力 '!$U$2:$AP$9,19,0)),VLOOKUP(L44,'[1]男子プロ編決勝入力 '!$U$2:$AP$9,3,0),"")</f>
        <v>大谷</v>
      </c>
      <c r="O46" s="84">
        <f>IF(ISNUMBER(VLOOKUP(L44,'[1]男子プロ編決勝入力 '!$U$2:$AP$9,19,0)),VLOOKUP(L44,'[1]男子プロ編決勝入力 '!$U$2:$AP$9,13,0),"")</f>
        <v>1</v>
      </c>
      <c r="P46" s="86"/>
      <c r="Q46" s="87"/>
      <c r="R46" s="88"/>
      <c r="S46" s="88"/>
      <c r="T46" s="103"/>
      <c r="U46" s="80"/>
      <c r="V46" s="83" t="str">
        <f>IF(ISNUMBER(VLOOKUP(U44,'[1]男子プロ編決勝入力 '!$U$2:$AP$9,19,0)),VLOOKUP(U44,'[1]男子プロ編決勝入力 '!$U$2:$AP$9,12,0),"")</f>
        <v>米道　潤紀</v>
      </c>
      <c r="W46" s="83" t="str">
        <f>IF(ISNUMBER(VLOOKUP(U44,'[1]男子プロ編決勝入力 '!$U$2:$AP$9,19,0)),VLOOKUP(U44,'[1]男子プロ編決勝入力 '!$U$2:$AP$9,3,0),"")</f>
        <v>庄川</v>
      </c>
      <c r="X46" s="84">
        <f>IF(ISNUMBER(VLOOKUP(U44,'[1]男子プロ編決勝入力 '!$U$2:$AP$9,19,0)),VLOOKUP(U44,'[1]男子プロ編決勝入力 '!$U$2:$AP$9,13,0),"")</f>
        <v>1</v>
      </c>
      <c r="Y46" s="86"/>
      <c r="Z46" s="87"/>
      <c r="AA46" s="88"/>
      <c r="AB46" s="88"/>
      <c r="AC46" s="103"/>
      <c r="AD46" s="80"/>
      <c r="AE46" s="83" t="str">
        <f>IF(ISNUMBER(VLOOKUP(AD44,'[1]男子プロ編決勝入力 '!$U$2:$AP$9,19,0)),VLOOKUP(AD44,'[1]男子プロ編決勝入力 '!$U$2:$AP$9,12,0),"")</f>
        <v>中川　峻</v>
      </c>
      <c r="AF46" s="83" t="str">
        <f>IF(ISNUMBER(VLOOKUP(AD44,'[1]男子プロ編決勝入力 '!$U$2:$AP$9,19,0)),VLOOKUP(AD44,'[1]男子プロ編決勝入力 '!$U$2:$AP$9,3,0),"")</f>
        <v>井波</v>
      </c>
      <c r="AG46" s="84">
        <f>IF(ISNUMBER(VLOOKUP(AD44,'[1]男子プロ編決勝入力 '!$U$2:$AP$9,19,0)),VLOOKUP(AD44,'[1]男子プロ編決勝入力 '!$U$2:$AP$9,13,0),"")</f>
        <v>1</v>
      </c>
      <c r="AH46" s="86"/>
      <c r="AI46" s="87"/>
      <c r="AJ46" s="88"/>
      <c r="AK46" s="88"/>
      <c r="AL46" s="105"/>
      <c r="AM46" s="85"/>
    </row>
    <row r="47" spans="1:39" ht="18.75" customHeight="1" thickBot="1">
      <c r="A47" s="108"/>
      <c r="B47" s="109"/>
      <c r="C47" s="110"/>
      <c r="D47" s="111" t="str">
        <f>IF(ISNUMBER(VLOOKUP(C44,'[1]男子プロ編決勝入力 '!$U$2:$AP$9,19,0)),VLOOKUP(C44,'[1]男子プロ編決勝入力 '!$U$2:$AP$9,14,0),"")</f>
        <v>村野　賢伸</v>
      </c>
      <c r="E47" s="111" t="str">
        <f>IF(ISNUMBER(VLOOKUP(C44,'[1]男子プロ編決勝入力 '!$U$2:$AP$9,19,0)),VLOOKUP(C44,'[1]男子プロ編決勝入力 '!$U$2:$AP$9,3,0),"")</f>
        <v>庄西</v>
      </c>
      <c r="F47" s="112">
        <f>IF(ISNUMBER(VLOOKUP(C44,'[1]男子プロ編決勝入力 '!$U$2:$AP$9,19,0)),VLOOKUP(C44,'[1]男子プロ編決勝入力 '!$U$2:$AP$9,15,0),"")</f>
        <v>1</v>
      </c>
      <c r="G47" s="113"/>
      <c r="H47" s="114"/>
      <c r="I47" s="115"/>
      <c r="J47" s="115"/>
      <c r="K47" s="116"/>
      <c r="L47" s="110"/>
      <c r="M47" s="111" t="str">
        <f>IF(ISNUMBER(VLOOKUP(L44,'[1]男子プロ編決勝入力 '!$U$2:$AP$9,19,0)),VLOOKUP(L44,'[1]男子プロ編決勝入力 '!$U$2:$AP$9,14,0),"")</f>
        <v>片岡　輝</v>
      </c>
      <c r="N47" s="111" t="str">
        <f>IF(ISNUMBER(VLOOKUP(L44,'[1]男子プロ編決勝入力 '!$U$2:$AP$9,19,0)),VLOOKUP(L44,'[1]男子プロ編決勝入力 '!$U$2:$AP$9,3,0),"")</f>
        <v>大谷</v>
      </c>
      <c r="O47" s="112">
        <f>IF(ISNUMBER(VLOOKUP(L44,'[1]男子プロ編決勝入力 '!$U$2:$AP$9,19,0)),VLOOKUP(L44,'[1]男子プロ編決勝入力 '!$U$2:$AP$9,15,0),"")</f>
        <v>1</v>
      </c>
      <c r="P47" s="113"/>
      <c r="Q47" s="114"/>
      <c r="R47" s="115"/>
      <c r="S47" s="115"/>
      <c r="T47" s="116"/>
      <c r="U47" s="110"/>
      <c r="V47" s="111" t="str">
        <f>IF(ISNUMBER(VLOOKUP(U44,'[1]男子プロ編決勝入力 '!$U$2:$AP$9,19,0)),VLOOKUP(U44,'[1]男子プロ編決勝入力 '!$U$2:$AP$9,14,0),"")</f>
        <v>林　　晴希</v>
      </c>
      <c r="W47" s="111" t="str">
        <f>IF(ISNUMBER(VLOOKUP(U44,'[1]男子プロ編決勝入力 '!$U$2:$AP$9,19,0)),VLOOKUP(U44,'[1]男子プロ編決勝入力 '!$U$2:$AP$9,3,0),"")</f>
        <v>庄川</v>
      </c>
      <c r="X47" s="112">
        <f>IF(ISNUMBER(VLOOKUP(U44,'[1]男子プロ編決勝入力 '!$U$2:$AP$9,19,0)),VLOOKUP(U44,'[1]男子プロ編決勝入力 '!$U$2:$AP$9,15,0),"")</f>
        <v>1</v>
      </c>
      <c r="Y47" s="113"/>
      <c r="Z47" s="114"/>
      <c r="AA47" s="115"/>
      <c r="AB47" s="115"/>
      <c r="AC47" s="116"/>
      <c r="AD47" s="110"/>
      <c r="AE47" s="111" t="str">
        <f>IF(ISNUMBER(VLOOKUP(AD44,'[1]男子プロ編決勝入力 '!$U$2:$AP$9,19,0)),VLOOKUP(AD44,'[1]男子プロ編決勝入力 '!$U$2:$AP$9,14,0),"")</f>
        <v>横江　翔太</v>
      </c>
      <c r="AF47" s="111" t="str">
        <f>IF(ISNUMBER(VLOOKUP(AD44,'[1]男子プロ編決勝入力 '!$U$2:$AP$9,19,0)),VLOOKUP(AD44,'[1]男子プロ編決勝入力 '!$U$2:$AP$9,3,0),"")</f>
        <v>井波</v>
      </c>
      <c r="AG47" s="112">
        <f>IF(ISNUMBER(VLOOKUP(AD44,'[1]男子プロ編決勝入力 '!$U$2:$AP$9,19,0)),VLOOKUP(AD44,'[1]男子プロ編決勝入力 '!$U$2:$AP$9,15,0),"")</f>
        <v>1</v>
      </c>
      <c r="AH47" s="113"/>
      <c r="AI47" s="114"/>
      <c r="AJ47" s="115"/>
      <c r="AK47" s="115"/>
      <c r="AL47" s="117"/>
      <c r="AM47" s="118"/>
    </row>
    <row r="48" spans="1:39" ht="30" customHeight="1">
      <c r="A48" s="1"/>
      <c r="B48" s="2"/>
      <c r="C48" s="3"/>
      <c r="D48" s="2"/>
      <c r="E48" s="2"/>
      <c r="F48" s="3"/>
      <c r="G48" s="4"/>
      <c r="H48" s="5"/>
      <c r="I48" s="2"/>
      <c r="J48" s="2"/>
      <c r="K48" s="6"/>
      <c r="L48" s="3"/>
      <c r="M48" s="2"/>
      <c r="N48" s="7" t="s">
        <v>0</v>
      </c>
      <c r="O48" s="8"/>
      <c r="P48" s="9"/>
      <c r="Q48" s="8"/>
      <c r="R48" s="8"/>
      <c r="S48" s="8"/>
      <c r="T48" s="10"/>
      <c r="U48" s="11"/>
      <c r="V48" s="8"/>
      <c r="W48" s="8"/>
      <c r="X48" s="8"/>
      <c r="Y48" s="9"/>
      <c r="Z48" s="2"/>
      <c r="AA48" s="2"/>
      <c r="AB48" s="2"/>
      <c r="AC48" s="6"/>
      <c r="AD48" s="3"/>
      <c r="AE48" s="2"/>
      <c r="AF48" s="2"/>
      <c r="AG48" s="2"/>
      <c r="AH48" s="12"/>
      <c r="AI48" s="2"/>
      <c r="AJ48" s="13"/>
      <c r="AK48" s="13"/>
      <c r="AL48" s="14"/>
      <c r="AM48" s="15"/>
    </row>
    <row r="49" spans="1:39" ht="18.75" customHeight="1">
      <c r="A49" s="16"/>
      <c r="B49" s="17"/>
      <c r="C49" s="18"/>
      <c r="D49" s="17"/>
      <c r="E49" s="19" t="str">
        <f>'[1]大会情報'!D3</f>
        <v>第47回</v>
      </c>
      <c r="F49" s="18"/>
      <c r="G49" s="20"/>
      <c r="H49" s="19"/>
      <c r="I49" s="17"/>
      <c r="J49" s="17"/>
      <c r="K49" s="21"/>
      <c r="L49" s="18"/>
      <c r="M49" s="17"/>
      <c r="N49" s="17"/>
      <c r="O49" s="17"/>
      <c r="P49" s="22"/>
      <c r="Q49" s="17"/>
      <c r="R49" s="17"/>
      <c r="S49" s="17"/>
      <c r="T49" s="21"/>
      <c r="U49" s="18"/>
      <c r="V49" s="17"/>
      <c r="W49" s="17"/>
      <c r="X49" s="17"/>
      <c r="Y49" s="22"/>
      <c r="Z49" s="17"/>
      <c r="AA49" s="17"/>
      <c r="AB49" s="17"/>
      <c r="AC49" s="21"/>
      <c r="AD49" s="18"/>
      <c r="AE49" s="17"/>
      <c r="AF49" s="17"/>
      <c r="AG49" s="17"/>
      <c r="AH49" s="22"/>
      <c r="AI49" s="17"/>
      <c r="AJ49" s="23"/>
      <c r="AK49" s="23"/>
      <c r="AL49" s="24"/>
      <c r="AM49" s="25"/>
    </row>
    <row r="50" spans="1:39" ht="18.75" customHeight="1">
      <c r="A50" s="16"/>
      <c r="B50" s="17"/>
      <c r="C50" s="18"/>
      <c r="D50" s="26" t="s">
        <v>1</v>
      </c>
      <c r="E50" s="41" t="str">
        <f>'[1]大会情報'!F3</f>
        <v>砺波地区選手権大会</v>
      </c>
      <c r="F50" s="28"/>
      <c r="G50" s="29"/>
      <c r="H50" s="27"/>
      <c r="I50" s="30"/>
      <c r="J50" s="30"/>
      <c r="K50" s="31"/>
      <c r="L50" s="28"/>
      <c r="M50" s="17"/>
      <c r="N50" s="17"/>
      <c r="O50" s="17"/>
      <c r="P50" s="22"/>
      <c r="Q50" s="17"/>
      <c r="R50" s="17"/>
      <c r="S50" s="17"/>
      <c r="T50" s="21"/>
      <c r="U50" s="18"/>
      <c r="V50" s="17"/>
      <c r="W50" s="17"/>
      <c r="X50" s="17"/>
      <c r="Y50" s="22"/>
      <c r="Z50" s="17"/>
      <c r="AA50" s="17"/>
      <c r="AB50" s="17"/>
      <c r="AC50" s="21"/>
      <c r="AD50" s="18"/>
      <c r="AE50" s="32"/>
      <c r="AF50" s="32" t="str">
        <f>'[1]大会情報'!C6</f>
        <v>小矢部</v>
      </c>
      <c r="AG50" s="30"/>
      <c r="AH50" s="33"/>
      <c r="AI50" s="30"/>
      <c r="AJ50" s="34" t="s">
        <v>2</v>
      </c>
      <c r="AK50" s="35"/>
      <c r="AL50" s="36"/>
      <c r="AM50" s="25"/>
    </row>
    <row r="51" spans="1:39" ht="18.75" customHeight="1">
      <c r="A51" s="16"/>
      <c r="B51" s="17"/>
      <c r="C51" s="18"/>
      <c r="D51" s="17"/>
      <c r="E51" s="17"/>
      <c r="F51" s="18"/>
      <c r="G51" s="37"/>
      <c r="H51" s="19"/>
      <c r="I51" s="17"/>
      <c r="J51" s="17"/>
      <c r="K51" s="21"/>
      <c r="L51" s="18"/>
      <c r="M51" s="17"/>
      <c r="N51" s="17"/>
      <c r="O51" s="17"/>
      <c r="P51" s="22"/>
      <c r="Y51" s="22"/>
      <c r="Z51" s="17"/>
      <c r="AA51" s="17"/>
      <c r="AB51" s="17"/>
      <c r="AC51" s="21"/>
      <c r="AD51" s="18"/>
      <c r="AE51" s="17"/>
      <c r="AF51" s="17"/>
      <c r="AG51" s="17"/>
      <c r="AH51" s="22"/>
      <c r="AI51" s="17"/>
      <c r="AJ51" s="23"/>
      <c r="AK51" s="23"/>
      <c r="AL51" s="24"/>
      <c r="AM51" s="25"/>
    </row>
    <row r="52" spans="1:39" ht="18.75" customHeight="1">
      <c r="A52" s="16"/>
      <c r="B52" s="17"/>
      <c r="C52" s="18"/>
      <c r="D52" s="17"/>
      <c r="E52" s="17"/>
      <c r="F52" s="18"/>
      <c r="G52" s="37"/>
      <c r="H52" s="19"/>
      <c r="I52" s="17"/>
      <c r="J52" s="17"/>
      <c r="K52" s="21"/>
      <c r="L52" s="18"/>
      <c r="M52" s="17"/>
      <c r="N52" s="17"/>
      <c r="O52" s="17"/>
      <c r="P52" s="22"/>
      <c r="Q52" s="27"/>
      <c r="R52" s="27" t="str">
        <f>'[1]大会情報'!D4</f>
        <v>平成24年6月1日</v>
      </c>
      <c r="S52" s="27"/>
      <c r="T52" s="39"/>
      <c r="U52" s="28"/>
      <c r="V52" s="40"/>
      <c r="W52" s="28"/>
      <c r="X52" s="30"/>
      <c r="Y52" s="22"/>
      <c r="Z52" s="17"/>
      <c r="AA52" s="17"/>
      <c r="AB52" s="17"/>
      <c r="AC52" s="21"/>
      <c r="AD52" s="18"/>
      <c r="AE52" s="26" t="s">
        <v>3</v>
      </c>
      <c r="AF52" s="41" t="s">
        <v>4</v>
      </c>
      <c r="AG52" s="30"/>
      <c r="AH52" s="33"/>
      <c r="AI52" s="30"/>
      <c r="AJ52" s="42"/>
      <c r="AK52" s="23"/>
      <c r="AL52" s="24"/>
      <c r="AM52" s="25"/>
    </row>
    <row r="53" spans="1:39" ht="18.75" customHeight="1">
      <c r="A53" s="16"/>
      <c r="B53" s="17"/>
      <c r="C53" s="18"/>
      <c r="D53" s="26" t="s">
        <v>5</v>
      </c>
      <c r="E53" s="41" t="str">
        <f>'[1]大会情報'!C7</f>
        <v>利川　薫恵</v>
      </c>
      <c r="F53" s="28"/>
      <c r="G53" s="29"/>
      <c r="H53" s="27"/>
      <c r="I53" s="30"/>
      <c r="J53" s="30"/>
      <c r="K53" s="31"/>
      <c r="L53" s="28"/>
      <c r="M53" s="43"/>
      <c r="N53" s="43"/>
      <c r="O53" s="17"/>
      <c r="P53" s="22"/>
      <c r="Q53" s="27"/>
      <c r="R53" s="27" t="str">
        <f>'[1]大会情報'!D5</f>
        <v>平成24年6月2日</v>
      </c>
      <c r="S53" s="27"/>
      <c r="T53" s="39"/>
      <c r="U53" s="28"/>
      <c r="V53" s="40"/>
      <c r="W53" s="28"/>
      <c r="X53" s="30"/>
      <c r="Y53" s="22"/>
      <c r="Z53" s="17"/>
      <c r="AA53" s="17"/>
      <c r="AB53" s="17"/>
      <c r="AC53" s="21"/>
      <c r="AD53" s="18"/>
      <c r="AE53" s="44" t="s">
        <v>6</v>
      </c>
      <c r="AF53" s="45" t="s">
        <v>7</v>
      </c>
      <c r="AG53" s="46"/>
      <c r="AH53" s="47"/>
      <c r="AI53" s="46"/>
      <c r="AJ53" s="48"/>
      <c r="AK53" s="23"/>
      <c r="AL53" s="24"/>
      <c r="AM53" s="25"/>
    </row>
    <row r="54" spans="1:39" ht="3.75" customHeight="1" thickBot="1">
      <c r="A54" s="49"/>
      <c r="B54" s="50"/>
      <c r="C54" s="51"/>
      <c r="D54" s="50"/>
      <c r="E54" s="50"/>
      <c r="F54" s="51"/>
      <c r="G54" s="52"/>
      <c r="H54" s="53"/>
      <c r="I54" s="50"/>
      <c r="J54" s="50"/>
      <c r="K54" s="54"/>
      <c r="L54" s="51"/>
      <c r="M54" s="50"/>
      <c r="N54" s="50"/>
      <c r="O54" s="50"/>
      <c r="P54" s="55"/>
      <c r="Q54" s="50"/>
      <c r="R54" s="50"/>
      <c r="S54" s="50"/>
      <c r="T54" s="54"/>
      <c r="U54" s="51"/>
      <c r="V54" s="50"/>
      <c r="W54" s="50"/>
      <c r="X54" s="50"/>
      <c r="Y54" s="55"/>
      <c r="Z54" s="50"/>
      <c r="AA54" s="50"/>
      <c r="AB54" s="50"/>
      <c r="AC54" s="54"/>
      <c r="AD54" s="51"/>
      <c r="AE54" s="50"/>
      <c r="AF54" s="50"/>
      <c r="AG54" s="50"/>
      <c r="AH54" s="55"/>
      <c r="AI54" s="50"/>
      <c r="AJ54" s="56"/>
      <c r="AK54" s="56"/>
      <c r="AL54" s="57"/>
      <c r="AM54" s="58"/>
    </row>
    <row r="55" spans="1:39" ht="15" customHeight="1">
      <c r="A55" s="199" t="s">
        <v>8</v>
      </c>
      <c r="B55" s="200"/>
      <c r="C55" s="203" t="s">
        <v>9</v>
      </c>
      <c r="D55" s="205" t="s">
        <v>10</v>
      </c>
      <c r="E55" s="205" t="s">
        <v>11</v>
      </c>
      <c r="F55" s="207" t="s">
        <v>12</v>
      </c>
      <c r="G55" s="209" t="s">
        <v>13</v>
      </c>
      <c r="H55" s="210"/>
      <c r="I55" s="200"/>
      <c r="J55" s="3"/>
      <c r="K55" s="119"/>
      <c r="L55" s="203" t="s">
        <v>9</v>
      </c>
      <c r="M55" s="205" t="s">
        <v>10</v>
      </c>
      <c r="N55" s="205" t="s">
        <v>11</v>
      </c>
      <c r="O55" s="207" t="s">
        <v>12</v>
      </c>
      <c r="P55" s="209" t="s">
        <v>13</v>
      </c>
      <c r="Q55" s="210"/>
      <c r="R55" s="200"/>
      <c r="S55" s="3"/>
      <c r="T55" s="119"/>
      <c r="U55" s="203" t="s">
        <v>9</v>
      </c>
      <c r="V55" s="205" t="s">
        <v>10</v>
      </c>
      <c r="W55" s="205" t="s">
        <v>11</v>
      </c>
      <c r="X55" s="207" t="s">
        <v>12</v>
      </c>
      <c r="Y55" s="209" t="s">
        <v>13</v>
      </c>
      <c r="Z55" s="210"/>
      <c r="AA55" s="200"/>
      <c r="AB55" s="3"/>
      <c r="AC55" s="119"/>
      <c r="AD55" s="203" t="s">
        <v>9</v>
      </c>
      <c r="AE55" s="205" t="s">
        <v>10</v>
      </c>
      <c r="AF55" s="205" t="s">
        <v>11</v>
      </c>
      <c r="AG55" s="207" t="s">
        <v>12</v>
      </c>
      <c r="AH55" s="209" t="s">
        <v>13</v>
      </c>
      <c r="AI55" s="210"/>
      <c r="AJ55" s="210"/>
      <c r="AK55" s="3"/>
      <c r="AL55" s="119"/>
      <c r="AM55" s="62" t="s">
        <v>14</v>
      </c>
    </row>
    <row r="56" spans="1:39" ht="15" customHeight="1" thickBot="1">
      <c r="A56" s="201"/>
      <c r="B56" s="202"/>
      <c r="C56" s="204"/>
      <c r="D56" s="206"/>
      <c r="E56" s="206"/>
      <c r="F56" s="208"/>
      <c r="G56" s="211"/>
      <c r="H56" s="212"/>
      <c r="I56" s="202"/>
      <c r="J56" s="51"/>
      <c r="K56" s="120"/>
      <c r="L56" s="204"/>
      <c r="M56" s="206"/>
      <c r="N56" s="206"/>
      <c r="O56" s="208"/>
      <c r="P56" s="211"/>
      <c r="Q56" s="212"/>
      <c r="R56" s="202"/>
      <c r="S56" s="51"/>
      <c r="T56" s="120"/>
      <c r="U56" s="204"/>
      <c r="V56" s="206"/>
      <c r="W56" s="206"/>
      <c r="X56" s="208"/>
      <c r="Y56" s="211"/>
      <c r="Z56" s="212"/>
      <c r="AA56" s="202"/>
      <c r="AB56" s="51"/>
      <c r="AC56" s="120"/>
      <c r="AD56" s="204"/>
      <c r="AE56" s="206"/>
      <c r="AF56" s="206"/>
      <c r="AG56" s="208"/>
      <c r="AH56" s="211"/>
      <c r="AI56" s="212"/>
      <c r="AJ56" s="212"/>
      <c r="AK56" s="51"/>
      <c r="AL56" s="120"/>
      <c r="AM56" s="66" t="s">
        <v>15</v>
      </c>
    </row>
    <row r="57" spans="1:39" s="123" customFormat="1" ht="18.75" customHeight="1">
      <c r="A57" s="67"/>
      <c r="B57" s="41" t="s">
        <v>37</v>
      </c>
      <c r="C57" s="68">
        <v>1</v>
      </c>
      <c r="D57" s="69" t="str">
        <f>IF(ISNUMBER(VLOOKUP(C57,'[1]男子プロ編決勝入力 '!$U$10:$AP$17,19,0)),VLOOKUP(C57,'[1]男子プロ編決勝入力 '!$U$10:$AP$17,8,0),"")</f>
        <v>小幡　宏志郎</v>
      </c>
      <c r="E57" s="69" t="str">
        <f>IF(ISNUMBER(VLOOKUP(C57,'[1]男子プロ編決勝入力 '!$U$10:$AP$17,19,0)),VLOOKUP(C57,'[1]男子プロ編決勝入力 '!$U$10:$AP$17,3,0),"")</f>
        <v>出町</v>
      </c>
      <c r="F57" s="70">
        <f>IF(ISNUMBER(VLOOKUP(C57,'[1]男子プロ編決勝入力 '!$U$10:$AP$17,19,0)),VLOOKUP(C57,'[1]男子プロ編決勝入力 '!$U$10:$AP$17,9,0),"")</f>
        <v>3</v>
      </c>
      <c r="G57" s="71" t="str">
        <f>IF(ISNUMBER(VLOOKUP(C57,'[1]男子プロ編決勝入力 '!$U$10:$AP$17,19,0)),VLOOKUP(C57,'[1]男子プロ編決勝入力 '!$U$10:$AP$17,21,0),"")</f>
        <v>大会新</v>
      </c>
      <c r="H57" s="73" t="str">
        <f>IF(ISNUMBER(VLOOKUP(C57,'[1]男子プロ編決勝入力 '!$U$10:$AP$17,19,0)),VLOOKUP(C57,'[1]男子プロ編決勝入力 '!$U$10:$AP$17,20,0),"")</f>
        <v>４５″６０</v>
      </c>
      <c r="I57" s="75"/>
      <c r="J57" s="121">
        <f>IF(ISNUMBER(VLOOKUP(C57,'[1]男子プロ編決勝入力 '!$U$10:$AR$17,19,0)),VLOOKUP(C57,'[1]男子プロ編決勝入力 '!$U$10:$AR$17,24,0),"")</f>
        <v>0</v>
      </c>
      <c r="K57" s="122">
        <f>VLOOKUP(C57,'[1]学校得点'!$B$60:$C$135,2,0)</f>
        <v>8</v>
      </c>
      <c r="L57" s="68">
        <v>2</v>
      </c>
      <c r="M57" s="69" t="str">
        <f>IF(ISNUMBER(VLOOKUP(L57,'[1]男子プロ編決勝入力 '!$U$10:$AP$17,19,0)),VLOOKUP(L57,'[1]男子プロ編決勝入力 '!$U$10:$AP$17,8,0),"")</f>
        <v>梅基　裕也</v>
      </c>
      <c r="N57" s="69" t="str">
        <f>IF(ISNUMBER(VLOOKUP(L57,'[1]男子プロ編決勝入力 '!$U$10:$AP$17,19,0)),VLOOKUP(L57,'[1]男子プロ編決勝入力 '!$U$10:$AP$17,3,0),"")</f>
        <v>福野</v>
      </c>
      <c r="O57" s="70">
        <f>IF(ISNUMBER(VLOOKUP(L57,'[1]男子プロ編決勝入力 '!$U$10:$AP$17,19,0)),VLOOKUP(L57,'[1]男子プロ編決勝入力 '!$U$10:$AP$17,9,0),"")</f>
        <v>3</v>
      </c>
      <c r="P57" s="71">
        <f>IF(ISNUMBER(VLOOKUP(L57,'[1]男子プロ編決勝入力 '!$U$10:$AP$17,19,0)),VLOOKUP(L57,'[1]男子プロ編決勝入力 '!$U$10:$AP$17,21,0),"")</f>
      </c>
      <c r="Q57" s="73" t="str">
        <f>IF(ISNUMBER(VLOOKUP(L57,'[1]男子プロ編決勝入力 '!$U$10:$AP$17,19,0)),VLOOKUP(L57,'[1]男子プロ編決勝入力 '!$U$10:$AP$17,20,0),"")</f>
        <v>４６″９６</v>
      </c>
      <c r="R57" s="75"/>
      <c r="S57" s="121">
        <f>IF(ISNUMBER(VLOOKUP(L57,'[1]男子プロ編決勝入力 '!$U$10:$AR$17,19,0)),VLOOKUP(L57,'[1]男子プロ編決勝入力 '!$U$10:$AR$17,24,0),"")</f>
        <v>0</v>
      </c>
      <c r="T57" s="122">
        <f>VLOOKUP(L57,'[1]学校得点'!$B$60:$C$135,2,0)</f>
        <v>7</v>
      </c>
      <c r="U57" s="68">
        <v>3</v>
      </c>
      <c r="V57" s="69" t="str">
        <f>IF(ISNUMBER(VLOOKUP(U57,'[1]男子プロ編決勝入力 '!$U$10:$AP$17,19,0)),VLOOKUP(U57,'[1]男子プロ編決勝入力 '!$U$10:$AP$17,8,0),"")</f>
        <v>河合　喜也</v>
      </c>
      <c r="W57" s="69" t="str">
        <f>IF(ISNUMBER(VLOOKUP(U57,'[1]男子プロ編決勝入力 '!$U$10:$AP$17,19,0)),VLOOKUP(U57,'[1]男子プロ編決勝入力 '!$U$10:$AP$17,3,0),"")</f>
        <v>吉江</v>
      </c>
      <c r="X57" s="70">
        <f>IF(ISNUMBER(VLOOKUP(U57,'[1]男子プロ編決勝入力 '!$U$10:$AP$17,19,0)),VLOOKUP(U57,'[1]男子プロ編決勝入力 '!$U$10:$AP$17,9,0),"")</f>
        <v>2</v>
      </c>
      <c r="Y57" s="71">
        <f>IF(ISNUMBER(VLOOKUP(U57,'[1]男子プロ編決勝入力 '!$U$10:$AP$17,19,0)),VLOOKUP(U57,'[1]男子プロ編決勝入力 '!$U$10:$AP$17,21,0),"")</f>
      </c>
      <c r="Z57" s="73" t="str">
        <f>IF(ISNUMBER(VLOOKUP(U57,'[1]男子プロ編決勝入力 '!$U$10:$AP$17,19,0)),VLOOKUP(U57,'[1]男子プロ編決勝入力 '!$U$10:$AP$17,20,0),"")</f>
        <v>４７″１３</v>
      </c>
      <c r="AA57" s="76"/>
      <c r="AB57" s="121">
        <f>IF(ISNUMBER(VLOOKUP(U57,'[1]男子プロ編決勝入力 '!$U$10:$AR$17,19,0)),VLOOKUP(U57,'[1]男子プロ編決勝入力 '!$U$10:$AR$17,24,0),"")</f>
        <v>0</v>
      </c>
      <c r="AC57" s="122">
        <f>VLOOKUP(U57,'[1]学校得点'!$B$60:$C$135,2,0)</f>
        <v>6</v>
      </c>
      <c r="AD57" s="80">
        <v>4</v>
      </c>
      <c r="AE57" s="69" t="str">
        <f>IF(ISNUMBER(VLOOKUP(AD57,'[1]男子プロ編決勝入力 '!$U$10:$AP$17,19,0)),VLOOKUP(AD57,'[1]男子プロ編決勝入力 '!$U$10:$AP$17,8,0),"")</f>
        <v>上田　陽暉</v>
      </c>
      <c r="AF57" s="69" t="str">
        <f>IF(ISNUMBER(VLOOKUP(AD57,'[1]男子プロ編決勝入力 '!$U$10:$AP$17,19,0)),VLOOKUP(AD57,'[1]男子プロ編決勝入力 '!$U$10:$AP$17,3,0),"")</f>
        <v>福光</v>
      </c>
      <c r="AG57" s="70">
        <f>IF(ISNUMBER(VLOOKUP(AD57,'[1]男子プロ編決勝入力 '!$U$10:$AP$17,19,0)),VLOOKUP(AD57,'[1]男子プロ編決勝入力 '!$U$10:$AP$17,9,0),"")</f>
        <v>3</v>
      </c>
      <c r="AH57" s="71">
        <f>IF(ISNUMBER(VLOOKUP(AD57,'[1]男子プロ編決勝入力 '!$U$10:$AP$17,19,0)),VLOOKUP(AD57,'[1]男子プロ編決勝入力 '!$U$10:$AP$17,21,0),"")</f>
      </c>
      <c r="AI57" s="73" t="str">
        <f>IF(ISNUMBER(VLOOKUP(AD57,'[1]男子プロ編決勝入力 '!$U$10:$AP$17,19,0)),VLOOKUP(AD57,'[1]男子プロ編決勝入力 '!$U$10:$AP$17,20,0),"")</f>
        <v>４８″０６</v>
      </c>
      <c r="AJ57" s="76"/>
      <c r="AK57" s="121">
        <f>IF(ISNUMBER(VLOOKUP(AD57,'[1]男子プロ編決勝入力 '!$U$10:$AR$17,19,0)),VLOOKUP(AD57,'[1]男子プロ編決勝入力 '!$U$10:$AR$17,24,0),"")</f>
        <v>0</v>
      </c>
      <c r="AL57" s="122">
        <f>VLOOKUP(AD57,'[1]学校得点'!$B$60:$C$135,2,0)</f>
        <v>5</v>
      </c>
      <c r="AM57" s="78"/>
    </row>
    <row r="58" spans="1:39" s="123" customFormat="1" ht="18.75" customHeight="1">
      <c r="A58" s="79"/>
      <c r="B58" s="45"/>
      <c r="C58" s="80"/>
      <c r="D58" s="83" t="str">
        <f>IF(ISNUMBER(VLOOKUP(C57,'[1]男子プロ編決勝入力 '!$U$10:$AP$17,19,0)),VLOOKUP(C57,'[1]男子プロ編決勝入力 '!$U$10:$AP$17,10,0),"")</f>
        <v>南　　雄太</v>
      </c>
      <c r="E58" s="83" t="str">
        <f>IF(ISNUMBER(VLOOKUP(C57,'[1]男子プロ編決勝入力 '!$U$10:$AP$17,19,0)),VLOOKUP(C57,'[1]男子プロ編決勝入力 '!$U$10:$AP$17,3,0),"")</f>
        <v>出町</v>
      </c>
      <c r="F58" s="84">
        <f>IF(ISNUMBER(VLOOKUP(C57,'[1]男子プロ編決勝入力 '!$U$10:$AP$17,19,0)),VLOOKUP(C57,'[1]男子プロ編決勝入力 '!$U$10:$AP$17,11,0),"")</f>
        <v>3</v>
      </c>
      <c r="G58" s="86"/>
      <c r="H58" s="87"/>
      <c r="I58" s="81"/>
      <c r="J58" s="124"/>
      <c r="K58" s="125"/>
      <c r="L58" s="80"/>
      <c r="M58" s="83" t="str">
        <f>IF(ISNUMBER(VLOOKUP(L57,'[1]男子プロ編決勝入力 '!$U$10:$AP$17,19,0)),VLOOKUP(L57,'[1]男子プロ編決勝入力 '!$U$10:$AP$17,10,0),"")</f>
        <v>江上　勝也</v>
      </c>
      <c r="N58" s="83" t="str">
        <f>IF(ISNUMBER(VLOOKUP(L57,'[1]男子プロ編決勝入力 '!$U$10:$AP$17,19,0)),VLOOKUP(L57,'[1]男子プロ編決勝入力 '!$U$10:$AP$17,3,0),"")</f>
        <v>福野</v>
      </c>
      <c r="O58" s="84">
        <f>IF(ISNUMBER(VLOOKUP(L57,'[1]男子プロ編決勝入力 '!$U$10:$AP$17,19,0)),VLOOKUP(L57,'[1]男子プロ編決勝入力 '!$U$10:$AP$17,11,0),"")</f>
        <v>3</v>
      </c>
      <c r="P58" s="86"/>
      <c r="Q58" s="87"/>
      <c r="R58" s="81"/>
      <c r="S58" s="124"/>
      <c r="T58" s="125"/>
      <c r="U58" s="80"/>
      <c r="V58" s="83" t="str">
        <f>IF(ISNUMBER(VLOOKUP(U57,'[1]男子プロ編決勝入力 '!$U$10:$AP$17,19,0)),VLOOKUP(U57,'[1]男子プロ編決勝入力 '!$U$10:$AP$17,10,0),"")</f>
        <v>中島　慶樹</v>
      </c>
      <c r="W58" s="83" t="str">
        <f>IF(ISNUMBER(VLOOKUP(U57,'[1]男子プロ編決勝入力 '!$U$10:$AP$17,19,0)),VLOOKUP(U57,'[1]男子プロ編決勝入力 '!$U$10:$AP$17,3,0),"")</f>
        <v>吉江</v>
      </c>
      <c r="X58" s="84">
        <f>IF(ISNUMBER(VLOOKUP(U57,'[1]男子プロ編決勝入力 '!$U$10:$AP$17,19,0)),VLOOKUP(U57,'[1]男子プロ編決勝入力 '!$U$10:$AP$17,11,0),"")</f>
        <v>3</v>
      </c>
      <c r="Y58" s="86"/>
      <c r="Z58" s="87"/>
      <c r="AA58" s="81"/>
      <c r="AB58" s="124"/>
      <c r="AC58" s="125"/>
      <c r="AD58" s="80"/>
      <c r="AE58" s="83" t="str">
        <f>IF(ISNUMBER(VLOOKUP(AD57,'[1]男子プロ編決勝入力 '!$U$10:$AP$17,19,0)),VLOOKUP(AD57,'[1]男子プロ編決勝入力 '!$U$10:$AP$17,10,0),"")</f>
        <v>河合　将太郎</v>
      </c>
      <c r="AF58" s="83" t="str">
        <f>IF(ISNUMBER(VLOOKUP(AD57,'[1]男子プロ編決勝入力 '!$U$10:$AP$17,19,0)),VLOOKUP(AD57,'[1]男子プロ編決勝入力 '!$U$10:$AP$17,3,0),"")</f>
        <v>福光</v>
      </c>
      <c r="AG58" s="84">
        <f>IF(ISNUMBER(VLOOKUP(AD57,'[1]男子プロ編決勝入力 '!$U$10:$AP$17,19,0)),VLOOKUP(AD57,'[1]男子プロ編決勝入力 '!$U$10:$AP$17,11,0),"")</f>
        <v>3</v>
      </c>
      <c r="AH58" s="86"/>
      <c r="AI58" s="87"/>
      <c r="AJ58" s="81"/>
      <c r="AK58" s="124"/>
      <c r="AL58" s="125"/>
      <c r="AM58" s="85"/>
    </row>
    <row r="59" spans="1:39" s="123" customFormat="1" ht="18.75" customHeight="1">
      <c r="A59" s="79"/>
      <c r="B59" s="45"/>
      <c r="C59" s="80"/>
      <c r="D59" s="83" t="str">
        <f>IF(ISNUMBER(VLOOKUP(C57,'[1]男子プロ編決勝入力 '!$U$10:$AP$17,19,0)),VLOOKUP(C57,'[1]男子プロ編決勝入力 '!$U$10:$AP$17,12,0),"")</f>
        <v>吉川　広祐</v>
      </c>
      <c r="E59" s="83" t="str">
        <f>IF(ISNUMBER(VLOOKUP(C57,'[1]男子プロ編決勝入力 '!$U$10:$AP$17,19,0)),VLOOKUP(C57,'[1]男子プロ編決勝入力 '!$U$10:$AP$17,3,0),"")</f>
        <v>出町</v>
      </c>
      <c r="F59" s="84">
        <f>IF(ISNUMBER(VLOOKUP(C57,'[1]男子プロ編決勝入力 '!$U$10:$AP$17,19,0)),VLOOKUP(C57,'[1]男子プロ編決勝入力 '!$U$10:$AP$17,13,0),"")</f>
        <v>3</v>
      </c>
      <c r="G59" s="86"/>
      <c r="H59" s="87"/>
      <c r="I59" s="88"/>
      <c r="J59" s="126"/>
      <c r="K59" s="125"/>
      <c r="L59" s="80"/>
      <c r="M59" s="83" t="str">
        <f>IF(ISNUMBER(VLOOKUP(L57,'[1]男子プロ編決勝入力 '!$U$10:$AP$17,19,0)),VLOOKUP(L57,'[1]男子プロ編決勝入力 '!$U$10:$AP$17,12,0),"")</f>
        <v>吉田　大地</v>
      </c>
      <c r="N59" s="83" t="str">
        <f>IF(ISNUMBER(VLOOKUP(L57,'[1]男子プロ編決勝入力 '!$U$10:$AP$17,19,0)),VLOOKUP(L57,'[1]男子プロ編決勝入力 '!$U$10:$AP$17,3,0),"")</f>
        <v>福野</v>
      </c>
      <c r="O59" s="84">
        <f>IF(ISNUMBER(VLOOKUP(L57,'[1]男子プロ編決勝入力 '!$U$10:$AP$17,19,0)),VLOOKUP(L57,'[1]男子プロ編決勝入力 '!$U$10:$AP$17,13,0),"")</f>
        <v>3</v>
      </c>
      <c r="P59" s="86"/>
      <c r="Q59" s="87"/>
      <c r="R59" s="88"/>
      <c r="S59" s="126"/>
      <c r="T59" s="125"/>
      <c r="U59" s="80"/>
      <c r="V59" s="83" t="str">
        <f>IF(ISNUMBER(VLOOKUP(U57,'[1]男子プロ編決勝入力 '!$U$10:$AP$17,19,0)),VLOOKUP(U57,'[1]男子プロ編決勝入力 '!$U$10:$AP$17,12,0),"")</f>
        <v>竹田　悠人</v>
      </c>
      <c r="W59" s="83" t="str">
        <f>IF(ISNUMBER(VLOOKUP(U57,'[1]男子プロ編決勝入力 '!$U$10:$AP$17,19,0)),VLOOKUP(U57,'[1]男子プロ編決勝入力 '!$U$10:$AP$17,3,0),"")</f>
        <v>吉江</v>
      </c>
      <c r="X59" s="84">
        <f>IF(ISNUMBER(VLOOKUP(U57,'[1]男子プロ編決勝入力 '!$U$10:$AP$17,19,0)),VLOOKUP(U57,'[1]男子プロ編決勝入力 '!$U$10:$AP$17,13,0),"")</f>
        <v>3</v>
      </c>
      <c r="Y59" s="86"/>
      <c r="Z59" s="87"/>
      <c r="AA59" s="90"/>
      <c r="AB59" s="126"/>
      <c r="AC59" s="125"/>
      <c r="AD59" s="80"/>
      <c r="AE59" s="83" t="str">
        <f>IF(ISNUMBER(VLOOKUP(AD57,'[1]男子プロ編決勝入力 '!$U$10:$AP$17,19,0)),VLOOKUP(AD57,'[1]男子プロ編決勝入力 '!$U$10:$AP$17,12,0),"")</f>
        <v>長谷川大樹</v>
      </c>
      <c r="AF59" s="83" t="str">
        <f>IF(ISNUMBER(VLOOKUP(AD57,'[1]男子プロ編決勝入力 '!$U$10:$AP$17,19,0)),VLOOKUP(AD57,'[1]男子プロ編決勝入力 '!$U$10:$AP$17,3,0),"")</f>
        <v>福光</v>
      </c>
      <c r="AG59" s="84">
        <f>IF(ISNUMBER(VLOOKUP(AD57,'[1]男子プロ編決勝入力 '!$U$10:$AP$17,19,0)),VLOOKUP(AD57,'[1]男子プロ編決勝入力 '!$U$10:$AP$17,13,0),"")</f>
        <v>3</v>
      </c>
      <c r="AH59" s="86"/>
      <c r="AI59" s="87"/>
      <c r="AJ59" s="88"/>
      <c r="AK59" s="126"/>
      <c r="AL59" s="125"/>
      <c r="AM59" s="85"/>
    </row>
    <row r="60" spans="1:39" s="123" customFormat="1" ht="18.75" customHeight="1">
      <c r="A60" s="79"/>
      <c r="B60" s="45"/>
      <c r="C60" s="80"/>
      <c r="D60" s="83" t="str">
        <f>IF(ISNUMBER(VLOOKUP(C57,'[1]男子プロ編決勝入力 '!$U$10:$AP$17,19,0)),VLOOKUP(C57,'[1]男子プロ編決勝入力 '!$U$10:$AP$17,14,0),"")</f>
        <v>田守　快生</v>
      </c>
      <c r="E60" s="83" t="str">
        <f>IF(ISNUMBER(VLOOKUP(C57,'[1]男子プロ編決勝入力 '!$U$10:$AP$17,19,0)),VLOOKUP(C57,'[1]男子プロ編決勝入力 '!$U$10:$AP$17,3,0),"")</f>
        <v>出町</v>
      </c>
      <c r="F60" s="84">
        <f>IF(ISNUMBER(VLOOKUP(C57,'[1]男子プロ編決勝入力 '!$U$10:$AP$17,19,0)),VLOOKUP(C57,'[1]男子プロ編決勝入力 '!$U$10:$AP$17,15,0),"")</f>
        <v>3</v>
      </c>
      <c r="G60" s="86"/>
      <c r="H60" s="87"/>
      <c r="I60" s="81"/>
      <c r="J60" s="124"/>
      <c r="K60" s="125"/>
      <c r="L60" s="80"/>
      <c r="M60" s="83" t="str">
        <f>IF(ISNUMBER(VLOOKUP(L57,'[1]男子プロ編決勝入力 '!$U$10:$AP$17,19,0)),VLOOKUP(L57,'[1]男子プロ編決勝入力 '!$U$10:$AP$17,14,0),"")</f>
        <v>芝井　良太</v>
      </c>
      <c r="N60" s="83" t="str">
        <f>IF(ISNUMBER(VLOOKUP(L57,'[1]男子プロ編決勝入力 '!$U$10:$AP$17,19,0)),VLOOKUP(L57,'[1]男子プロ編決勝入力 '!$U$10:$AP$17,3,0),"")</f>
        <v>福野</v>
      </c>
      <c r="O60" s="84">
        <f>IF(ISNUMBER(VLOOKUP(L57,'[1]男子プロ編決勝入力 '!$U$10:$AP$17,19,0)),VLOOKUP(L57,'[1]男子プロ編決勝入力 '!$U$10:$AP$17,15,0),"")</f>
        <v>3</v>
      </c>
      <c r="P60" s="86"/>
      <c r="Q60" s="87"/>
      <c r="R60" s="81"/>
      <c r="S60" s="124"/>
      <c r="T60" s="125"/>
      <c r="U60" s="80"/>
      <c r="V60" s="83" t="str">
        <f>IF(ISNUMBER(VLOOKUP(U57,'[1]男子プロ編決勝入力 '!$U$10:$AP$17,19,0)),VLOOKUP(U57,'[1]男子プロ編決勝入力 '!$U$10:$AP$17,14,0),"")</f>
        <v>利川　瑛博</v>
      </c>
      <c r="W60" s="83" t="str">
        <f>IF(ISNUMBER(VLOOKUP(U57,'[1]男子プロ編決勝入力 '!$U$10:$AP$17,19,0)),VLOOKUP(U57,'[1]男子プロ編決勝入力 '!$U$10:$AP$17,3,0),"")</f>
        <v>吉江</v>
      </c>
      <c r="X60" s="84">
        <f>IF(ISNUMBER(VLOOKUP(U57,'[1]男子プロ編決勝入力 '!$U$10:$AP$17,19,0)),VLOOKUP(U57,'[1]男子プロ編決勝入力 '!$U$10:$AP$17,15,0),"")</f>
        <v>3</v>
      </c>
      <c r="Y60" s="86"/>
      <c r="Z60" s="87"/>
      <c r="AA60" s="81"/>
      <c r="AB60" s="124"/>
      <c r="AC60" s="125"/>
      <c r="AD60" s="80"/>
      <c r="AE60" s="83" t="str">
        <f>IF(ISNUMBER(VLOOKUP(AD57,'[1]男子プロ編決勝入力 '!$U$10:$AP$17,19,0)),VLOOKUP(AD57,'[1]男子プロ編決勝入力 '!$U$10:$AP$17,14,0),"")</f>
        <v>堂髙　健志</v>
      </c>
      <c r="AF60" s="83" t="str">
        <f>IF(ISNUMBER(VLOOKUP(AD57,'[1]男子プロ編決勝入力 '!$U$10:$AP$17,19,0)),VLOOKUP(AD57,'[1]男子プロ編決勝入力 '!$U$10:$AP$17,3,0),"")</f>
        <v>福光</v>
      </c>
      <c r="AG60" s="84">
        <f>IF(ISNUMBER(VLOOKUP(AD57,'[1]男子プロ編決勝入力 '!$U$10:$AP$17,19,0)),VLOOKUP(AD57,'[1]男子プロ編決勝入力 '!$U$10:$AP$17,15,0),"")</f>
        <v>3</v>
      </c>
      <c r="AH60" s="86"/>
      <c r="AI60" s="87"/>
      <c r="AJ60" s="81"/>
      <c r="AK60" s="124"/>
      <c r="AL60" s="125"/>
      <c r="AM60" s="85"/>
    </row>
    <row r="61" spans="1:39" s="123" customFormat="1" ht="18.75" customHeight="1">
      <c r="A61" s="79"/>
      <c r="B61" s="45"/>
      <c r="C61" s="80">
        <v>5</v>
      </c>
      <c r="D61" s="69" t="str">
        <f>IF(ISNUMBER(VLOOKUP(C61,'[1]男子プロ編決勝入力 '!$U$10:$AP$17,19,0)),VLOOKUP(C61,'[1]男子プロ編決勝入力 '!$U$10:$AP$17,8,0),"")</f>
        <v>河西　駿佑</v>
      </c>
      <c r="E61" s="69" t="str">
        <f>IF(ISNUMBER(VLOOKUP(C61,'[1]男子プロ編決勝入力 '!$U$10:$AP$17,19,0)),VLOOKUP(C61,'[1]男子プロ編決勝入力 '!$U$10:$AP$17,3,0),"")</f>
        <v>庄西</v>
      </c>
      <c r="F61" s="70">
        <f>IF(ISNUMBER(VLOOKUP(C61,'[1]男子プロ編決勝入力 '!$U$10:$AP$17,19,0)),VLOOKUP(C61,'[1]男子プロ編決勝入力 '!$U$10:$AP$17,9,0),"")</f>
        <v>3</v>
      </c>
      <c r="G61" s="71">
        <f>IF(ISNUMBER(VLOOKUP(C61,'[1]男子プロ編決勝入力 '!$U$10:$AP$17,19,0)),VLOOKUP(C61,'[1]男子プロ編決勝入力 '!$U$10:$AP$17,21,0),"")</f>
      </c>
      <c r="H61" s="43" t="str">
        <f>IF(ISNUMBER(VLOOKUP(C61,'[1]男子プロ編決勝入力 '!$U$10:$AP$17,19,0)),VLOOKUP(C61,'[1]男子プロ編決勝入力 '!$U$10:$AP$17,20,0),"")</f>
        <v>４８″４７</v>
      </c>
      <c r="I61" s="81"/>
      <c r="J61" s="127">
        <f>IF(ISNUMBER(VLOOKUP(C61,'[1]男子プロ編決勝入力 '!$U$10:$AR$17,19,0)),VLOOKUP(C61,'[1]男子プロ編決勝入力 '!$U$10:$AR$17,24,0),"")</f>
        <v>0</v>
      </c>
      <c r="K61" s="125">
        <f>VLOOKUP(C61,'[1]学校得点'!$B$60:$C$135,2,0)</f>
        <v>4</v>
      </c>
      <c r="L61" s="80">
        <v>6</v>
      </c>
      <c r="M61" s="69" t="str">
        <f>IF(ISNUMBER(VLOOKUP(L61,'[1]男子プロ編決勝入力 '!$U$10:$AP$17,19,0)),VLOOKUP(L61,'[1]男子プロ編決勝入力 '!$U$10:$AP$17,8,0),"")</f>
        <v>加賀見祐希</v>
      </c>
      <c r="N61" s="69" t="str">
        <f>IF(ISNUMBER(VLOOKUP(L61,'[1]男子プロ編決勝入力 '!$U$10:$AP$17,19,0)),VLOOKUP(L61,'[1]男子プロ編決勝入力 '!$U$10:$AP$17,3,0),"")</f>
        <v>石動</v>
      </c>
      <c r="O61" s="70">
        <f>IF(ISNUMBER(VLOOKUP(L61,'[1]男子プロ編決勝入力 '!$U$10:$AP$17,19,0)),VLOOKUP(L61,'[1]男子プロ編決勝入力 '!$U$10:$AP$17,9,0),"")</f>
        <v>3</v>
      </c>
      <c r="P61" s="71">
        <f>IF(ISNUMBER(VLOOKUP(L61,'[1]男子プロ編決勝入力 '!$U$10:$AP$17,19,0)),VLOOKUP(L61,'[1]男子プロ編決勝入力 '!$U$10:$AP$17,21,0),"")</f>
      </c>
      <c r="Q61" s="43" t="str">
        <f>IF(ISNUMBER(VLOOKUP(L61,'[1]男子プロ編決勝入力 '!$U$10:$AP$17,19,0)),VLOOKUP(L61,'[1]男子プロ編決勝入力 '!$U$10:$AP$17,20,0),"")</f>
        <v>４８″５０</v>
      </c>
      <c r="R61" s="81"/>
      <c r="S61" s="127">
        <f>IF(ISNUMBER(VLOOKUP(L61,'[1]男子プロ編決勝入力 '!$U$10:$AR$17,19,0)),VLOOKUP(L61,'[1]男子プロ編決勝入力 '!$U$10:$AR$17,24,0),"")</f>
        <v>0</v>
      </c>
      <c r="T61" s="125">
        <f>VLOOKUP(L61,'[1]学校得点'!$B$60:$C$135,2,0)</f>
        <v>3</v>
      </c>
      <c r="U61" s="80">
        <v>7</v>
      </c>
      <c r="V61" s="69" t="str">
        <f>IF(ISNUMBER(VLOOKUP(U61,'[1]男子プロ編決勝入力 '!$U$10:$AP$17,19,0)),VLOOKUP(U61,'[1]男子プロ編決勝入力 '!$U$10:$AP$17,8,0),"")</f>
        <v>高畑　喬太</v>
      </c>
      <c r="W61" s="69" t="str">
        <f>IF(ISNUMBER(VLOOKUP(U61,'[1]男子プロ編決勝入力 '!$U$10:$AP$17,19,0)),VLOOKUP(U61,'[1]男子プロ編決勝入力 '!$U$10:$AP$17,3,0),"")</f>
        <v>井波</v>
      </c>
      <c r="X61" s="70">
        <f>IF(ISNUMBER(VLOOKUP(U61,'[1]男子プロ編決勝入力 '!$U$10:$AP$17,19,0)),VLOOKUP(U61,'[1]男子プロ編決勝入力 '!$U$10:$AP$17,9,0),"")</f>
        <v>3</v>
      </c>
      <c r="Y61" s="71">
        <f>IF(ISNUMBER(VLOOKUP(U61,'[1]男子プロ編決勝入力 '!$U$10:$AP$17,19,0)),VLOOKUP(U61,'[1]男子プロ編決勝入力 '!$U$10:$AP$17,21,0),"")</f>
      </c>
      <c r="Z61" s="43" t="str">
        <f>IF(ISNUMBER(VLOOKUP(U61,'[1]男子プロ編決勝入力 '!$U$10:$AP$17,19,0)),VLOOKUP(U61,'[1]男子プロ編決勝入力 '!$U$10:$AP$17,20,0),"")</f>
        <v>４８″７３</v>
      </c>
      <c r="AA61" s="106"/>
      <c r="AB61" s="127">
        <f>IF(ISNUMBER(VLOOKUP(U61,'[1]男子プロ編決勝入力 '!$U$10:$AR$17,19,0)),VLOOKUP(U61,'[1]男子プロ編決勝入力 '!$U$10:$AR$17,24,0),"")</f>
        <v>0</v>
      </c>
      <c r="AC61" s="125">
        <f>VLOOKUP(U61,'[1]学校得点'!$B$60:$C$135,2,0)</f>
        <v>2</v>
      </c>
      <c r="AD61" s="80">
        <v>8</v>
      </c>
      <c r="AE61" s="69" t="str">
        <f>IF(ISNUMBER(VLOOKUP(AD61,'[1]男子プロ編決勝入力 '!$U$10:$AP$17,19,0)),VLOOKUP(AD61,'[1]男子プロ編決勝入力 '!$U$10:$AP$17,8,0),"")</f>
        <v>内河　大樹</v>
      </c>
      <c r="AF61" s="69" t="str">
        <f>IF(ISNUMBER(VLOOKUP(AD61,'[1]男子プロ編決勝入力 '!$U$10:$AP$17,19,0)),VLOOKUP(AD61,'[1]男子プロ編決勝入力 '!$U$10:$AP$17,3,0),"")</f>
        <v>城端</v>
      </c>
      <c r="AG61" s="70">
        <f>IF(ISNUMBER(VLOOKUP(AD61,'[1]男子プロ編決勝入力 '!$U$10:$AP$17,19,0)),VLOOKUP(AD61,'[1]男子プロ編決勝入力 '!$U$10:$AP$17,9,0),"")</f>
        <v>3</v>
      </c>
      <c r="AH61" s="71">
        <f>IF(ISNUMBER(VLOOKUP(AD61,'[1]男子プロ編決勝入力 '!$U$10:$AP$17,19,0)),VLOOKUP(AD61,'[1]男子プロ編決勝入力 '!$U$10:$AP$17,21,0),"")</f>
      </c>
      <c r="AI61" s="43" t="str">
        <f>IF(ISNUMBER(VLOOKUP(AD61,'[1]男子プロ編決勝入力 '!$U$10:$AP$17,19,0)),VLOOKUP(AD61,'[1]男子プロ編決勝入力 '!$U$10:$AP$17,20,0),"")</f>
        <v>４９″３６</v>
      </c>
      <c r="AJ61" s="81"/>
      <c r="AK61" s="127">
        <f>IF(ISNUMBER(VLOOKUP(AD61,'[1]男子プロ編決勝入力 '!$U$10:$AR$17,19,0)),VLOOKUP(AD61,'[1]男子プロ編決勝入力 '!$U$10:$AR$17,24,0),"")</f>
        <v>0</v>
      </c>
      <c r="AL61" s="125">
        <f>VLOOKUP(AD61,'[1]学校得点'!$B$60:$C$135,2,0)</f>
        <v>1</v>
      </c>
      <c r="AM61" s="85"/>
    </row>
    <row r="62" spans="1:39" s="123" customFormat="1" ht="18.75" customHeight="1">
      <c r="A62" s="79"/>
      <c r="B62" s="45"/>
      <c r="C62" s="80"/>
      <c r="D62" s="83" t="str">
        <f>IF(ISNUMBER(VLOOKUP(C61,'[1]男子プロ編決勝入力 '!$U$10:$AP$17,19,0)),VLOOKUP(C61,'[1]男子プロ編決勝入力 '!$U$10:$AP$17,10,0),"")</f>
        <v>西林　伸之</v>
      </c>
      <c r="E62" s="83" t="str">
        <f>IF(ISNUMBER(VLOOKUP(C61,'[1]男子プロ編決勝入力 '!$U$10:$AP$17,19,0)),VLOOKUP(C61,'[1]男子プロ編決勝入力 '!$U$10:$AP$17,3,0),"")</f>
        <v>庄西</v>
      </c>
      <c r="F62" s="84">
        <f>IF(ISNUMBER(VLOOKUP(C61,'[1]男子プロ編決勝入力 '!$U$10:$AP$17,19,0)),VLOOKUP(C61,'[1]男子プロ編決勝入力 '!$U$10:$AP$17,11,0),"")</f>
        <v>3</v>
      </c>
      <c r="G62" s="86"/>
      <c r="H62" s="87"/>
      <c r="I62" s="88"/>
      <c r="J62" s="126"/>
      <c r="K62" s="125"/>
      <c r="L62" s="80"/>
      <c r="M62" s="83" t="str">
        <f>IF(ISNUMBER(VLOOKUP(L61,'[1]男子プロ編決勝入力 '!$U$10:$AP$17,19,0)),VLOOKUP(L61,'[1]男子プロ編決勝入力 '!$U$10:$AP$17,10,0),"")</f>
        <v>遠藤　哲也</v>
      </c>
      <c r="N62" s="83" t="str">
        <f>IF(ISNUMBER(VLOOKUP(L61,'[1]男子プロ編決勝入力 '!$U$10:$AP$17,19,0)),VLOOKUP(L61,'[1]男子プロ編決勝入力 '!$U$10:$AP$17,3,0),"")</f>
        <v>石動</v>
      </c>
      <c r="O62" s="84">
        <f>IF(ISNUMBER(VLOOKUP(L61,'[1]男子プロ編決勝入力 '!$U$10:$AP$17,19,0)),VLOOKUP(L61,'[1]男子プロ編決勝入力 '!$U$10:$AP$17,11,0),"")</f>
        <v>3</v>
      </c>
      <c r="P62" s="86"/>
      <c r="Q62" s="87"/>
      <c r="R62" s="88"/>
      <c r="S62" s="126"/>
      <c r="T62" s="125"/>
      <c r="U62" s="80"/>
      <c r="V62" s="83" t="str">
        <f>IF(ISNUMBER(VLOOKUP(U61,'[1]男子プロ編決勝入力 '!$U$10:$AP$17,19,0)),VLOOKUP(U61,'[1]男子プロ編決勝入力 '!$U$10:$AP$17,10,0),"")</f>
        <v>中嶋　嵩己</v>
      </c>
      <c r="W62" s="83" t="str">
        <f>IF(ISNUMBER(VLOOKUP(U61,'[1]男子プロ編決勝入力 '!$U$10:$AP$17,19,0)),VLOOKUP(U61,'[1]男子プロ編決勝入力 '!$U$10:$AP$17,3,0),"")</f>
        <v>井波</v>
      </c>
      <c r="X62" s="84">
        <f>IF(ISNUMBER(VLOOKUP(U61,'[1]男子プロ編決勝入力 '!$U$10:$AP$17,19,0)),VLOOKUP(U61,'[1]男子プロ編決勝入力 '!$U$10:$AP$17,11,0),"")</f>
        <v>3</v>
      </c>
      <c r="Y62" s="86"/>
      <c r="Z62" s="87"/>
      <c r="AA62" s="88"/>
      <c r="AB62" s="126"/>
      <c r="AC62" s="125"/>
      <c r="AD62" s="80"/>
      <c r="AE62" s="83" t="str">
        <f>IF(ISNUMBER(VLOOKUP(AD61,'[1]男子プロ編決勝入力 '!$U$10:$AP$17,19,0)),VLOOKUP(AD61,'[1]男子プロ編決勝入力 '!$U$10:$AP$17,10,0),"")</f>
        <v>森田　恵伍</v>
      </c>
      <c r="AF62" s="83" t="str">
        <f>IF(ISNUMBER(VLOOKUP(AD61,'[1]男子プロ編決勝入力 '!$U$10:$AP$17,19,0)),VLOOKUP(AD61,'[1]男子プロ編決勝入力 '!$U$10:$AP$17,3,0),"")</f>
        <v>城端</v>
      </c>
      <c r="AG62" s="84">
        <f>IF(ISNUMBER(VLOOKUP(AD61,'[1]男子プロ編決勝入力 '!$U$10:$AP$17,19,0)),VLOOKUP(AD61,'[1]男子プロ編決勝入力 '!$U$10:$AP$17,11,0),"")</f>
        <v>3</v>
      </c>
      <c r="AH62" s="86"/>
      <c r="AI62" s="87"/>
      <c r="AJ62" s="88"/>
      <c r="AK62" s="126"/>
      <c r="AL62" s="125"/>
      <c r="AM62" s="85"/>
    </row>
    <row r="63" spans="1:39" s="123" customFormat="1" ht="18.75" customHeight="1">
      <c r="A63" s="79" t="s">
        <v>18</v>
      </c>
      <c r="B63" s="45"/>
      <c r="C63" s="80"/>
      <c r="D63" s="83" t="str">
        <f>IF(ISNUMBER(VLOOKUP(C61,'[1]男子プロ編決勝入力 '!$U$10:$AP$17,19,0)),VLOOKUP(C61,'[1]男子プロ編決勝入力 '!$U$10:$AP$17,12,0),"")</f>
        <v>石崎　照人</v>
      </c>
      <c r="E63" s="83" t="str">
        <f>IF(ISNUMBER(VLOOKUP(C61,'[1]男子プロ編決勝入力 '!$U$10:$AP$17,19,0)),VLOOKUP(C61,'[1]男子プロ編決勝入力 '!$U$10:$AP$17,3,0),"")</f>
        <v>庄西</v>
      </c>
      <c r="F63" s="84">
        <f>IF(ISNUMBER(VLOOKUP(C61,'[1]男子プロ編決勝入力 '!$U$10:$AP$17,19,0)),VLOOKUP(C61,'[1]男子プロ編決勝入力 '!$U$10:$AP$17,13,0),"")</f>
        <v>2</v>
      </c>
      <c r="G63" s="86"/>
      <c r="H63" s="87"/>
      <c r="I63" s="88"/>
      <c r="J63" s="126"/>
      <c r="K63" s="125"/>
      <c r="L63" s="80"/>
      <c r="M63" s="83" t="str">
        <f>IF(ISNUMBER(VLOOKUP(L61,'[1]男子プロ編決勝入力 '!$U$10:$AP$17,19,0)),VLOOKUP(L61,'[1]男子プロ編決勝入力 '!$U$10:$AP$17,12,0),"")</f>
        <v>本堂　勝太郎</v>
      </c>
      <c r="N63" s="83" t="str">
        <f>IF(ISNUMBER(VLOOKUP(L61,'[1]男子プロ編決勝入力 '!$U$10:$AP$17,19,0)),VLOOKUP(L61,'[1]男子プロ編決勝入力 '!$U$10:$AP$17,3,0),"")</f>
        <v>石動</v>
      </c>
      <c r="O63" s="84">
        <f>IF(ISNUMBER(VLOOKUP(L61,'[1]男子プロ編決勝入力 '!$U$10:$AP$17,19,0)),VLOOKUP(L61,'[1]男子プロ編決勝入力 '!$U$10:$AP$17,13,0),"")</f>
        <v>2</v>
      </c>
      <c r="P63" s="86"/>
      <c r="Q63" s="87"/>
      <c r="R63" s="88"/>
      <c r="S63" s="126"/>
      <c r="T63" s="125"/>
      <c r="U63" s="80"/>
      <c r="V63" s="83" t="str">
        <f>IF(ISNUMBER(VLOOKUP(U61,'[1]男子プロ編決勝入力 '!$U$10:$AP$17,19,0)),VLOOKUP(U61,'[1]男子プロ編決勝入力 '!$U$10:$AP$17,12,0),"")</f>
        <v>田原　慧大</v>
      </c>
      <c r="W63" s="83" t="str">
        <f>IF(ISNUMBER(VLOOKUP(U61,'[1]男子プロ編決勝入力 '!$U$10:$AP$17,19,0)),VLOOKUP(U61,'[1]男子プロ編決勝入力 '!$U$10:$AP$17,3,0),"")</f>
        <v>井波</v>
      </c>
      <c r="X63" s="84">
        <f>IF(ISNUMBER(VLOOKUP(U61,'[1]男子プロ編決勝入力 '!$U$10:$AP$17,19,0)),VLOOKUP(U61,'[1]男子プロ編決勝入力 '!$U$10:$AP$17,13,0),"")</f>
        <v>2</v>
      </c>
      <c r="Y63" s="86"/>
      <c r="Z63" s="87"/>
      <c r="AA63" s="88"/>
      <c r="AB63" s="126"/>
      <c r="AC63" s="125"/>
      <c r="AD63" s="80"/>
      <c r="AE63" s="83" t="str">
        <f>IF(ISNUMBER(VLOOKUP(AD61,'[1]男子プロ編決勝入力 '!$U$10:$AP$17,19,0)),VLOOKUP(AD61,'[1]男子プロ編決勝入力 '!$U$10:$AP$17,12,0),"")</f>
        <v>中畑　道廣</v>
      </c>
      <c r="AF63" s="83" t="str">
        <f>IF(ISNUMBER(VLOOKUP(AD61,'[1]男子プロ編決勝入力 '!$U$10:$AP$17,19,0)),VLOOKUP(AD61,'[1]男子プロ編決勝入力 '!$U$10:$AP$17,3,0),"")</f>
        <v>城端</v>
      </c>
      <c r="AG63" s="84">
        <f>IF(ISNUMBER(VLOOKUP(AD61,'[1]男子プロ編決勝入力 '!$U$10:$AP$17,19,0)),VLOOKUP(AD61,'[1]男子プロ編決勝入力 '!$U$10:$AP$17,13,0),"")</f>
        <v>3</v>
      </c>
      <c r="AH63" s="86"/>
      <c r="AI63" s="87"/>
      <c r="AJ63" s="93"/>
      <c r="AK63" s="128"/>
      <c r="AL63" s="125"/>
      <c r="AM63" s="85"/>
    </row>
    <row r="64" spans="1:39" s="123" customFormat="1" ht="18.75" customHeight="1">
      <c r="A64" s="79"/>
      <c r="B64" s="45"/>
      <c r="C64" s="80"/>
      <c r="D64" s="83" t="str">
        <f>IF(ISNUMBER(VLOOKUP(C61,'[1]男子プロ編決勝入力 '!$U$10:$AP$17,19,0)),VLOOKUP(C61,'[1]男子プロ編決勝入力 '!$U$10:$AP$17,14,0),"")</f>
        <v>中井　空</v>
      </c>
      <c r="E64" s="83" t="str">
        <f>IF(ISNUMBER(VLOOKUP(C61,'[1]男子プロ編決勝入力 '!$U$10:$AP$17,19,0)),VLOOKUP(C61,'[1]男子プロ編決勝入力 '!$U$10:$AP$17,3,0),"")</f>
        <v>庄西</v>
      </c>
      <c r="F64" s="84">
        <f>IF(ISNUMBER(VLOOKUP(C61,'[1]男子プロ編決勝入力 '!$U$10:$AP$17,19,0)),VLOOKUP(C61,'[1]男子プロ編決勝入力 '!$U$10:$AP$17,15,0),"")</f>
        <v>3</v>
      </c>
      <c r="G64" s="86"/>
      <c r="H64" s="87"/>
      <c r="I64" s="88"/>
      <c r="J64" s="126"/>
      <c r="K64" s="125"/>
      <c r="L64" s="80"/>
      <c r="M64" s="83" t="str">
        <f>IF(ISNUMBER(VLOOKUP(L61,'[1]男子プロ編決勝入力 '!$U$10:$AP$17,19,0)),VLOOKUP(L61,'[1]男子プロ編決勝入力 '!$U$10:$AP$17,14,0),"")</f>
        <v>田中　希</v>
      </c>
      <c r="N64" s="83" t="str">
        <f>IF(ISNUMBER(VLOOKUP(L61,'[1]男子プロ編決勝入力 '!$U$10:$AP$17,19,0)),VLOOKUP(L61,'[1]男子プロ編決勝入力 '!$U$10:$AP$17,3,0),"")</f>
        <v>石動</v>
      </c>
      <c r="O64" s="84">
        <f>IF(ISNUMBER(VLOOKUP(L61,'[1]男子プロ編決勝入力 '!$U$10:$AP$17,19,0)),VLOOKUP(L61,'[1]男子プロ編決勝入力 '!$U$10:$AP$17,15,0),"")</f>
        <v>3</v>
      </c>
      <c r="P64" s="86"/>
      <c r="Q64" s="87"/>
      <c r="R64" s="88"/>
      <c r="S64" s="126"/>
      <c r="T64" s="125"/>
      <c r="U64" s="80"/>
      <c r="V64" s="83" t="str">
        <f>IF(ISNUMBER(VLOOKUP(U61,'[1]男子プロ編決勝入力 '!$U$10:$AP$17,19,0)),VLOOKUP(U61,'[1]男子プロ編決勝入力 '!$U$10:$AP$17,14,0),"")</f>
        <v>高田　泰知</v>
      </c>
      <c r="W64" s="83" t="str">
        <f>IF(ISNUMBER(VLOOKUP(U61,'[1]男子プロ編決勝入力 '!$U$10:$AP$17,19,0)),VLOOKUP(U61,'[1]男子プロ編決勝入力 '!$U$10:$AP$17,3,0),"")</f>
        <v>井波</v>
      </c>
      <c r="X64" s="84">
        <f>IF(ISNUMBER(VLOOKUP(U61,'[1]男子プロ編決勝入力 '!$U$10:$AP$17,19,0)),VLOOKUP(U61,'[1]男子プロ編決勝入力 '!$U$10:$AP$17,15,0),"")</f>
        <v>3</v>
      </c>
      <c r="Y64" s="86"/>
      <c r="Z64" s="87"/>
      <c r="AA64" s="88"/>
      <c r="AB64" s="126"/>
      <c r="AC64" s="125"/>
      <c r="AD64" s="80"/>
      <c r="AE64" s="83" t="str">
        <f>IF(ISNUMBER(VLOOKUP(AD61,'[1]男子プロ編決勝入力 '!$U$10:$AP$17,19,0)),VLOOKUP(AD61,'[1]男子プロ編決勝入力 '!$U$10:$AP$17,14,0),"")</f>
        <v>大道　隆矢</v>
      </c>
      <c r="AF64" s="83" t="str">
        <f>IF(ISNUMBER(VLOOKUP(AD61,'[1]男子プロ編決勝入力 '!$U$10:$AP$17,19,0)),VLOOKUP(AD61,'[1]男子プロ編決勝入力 '!$U$10:$AP$17,3,0),"")</f>
        <v>城端</v>
      </c>
      <c r="AG64" s="84">
        <f>IF(ISNUMBER(VLOOKUP(AD61,'[1]男子プロ編決勝入力 '!$U$10:$AP$17,19,0)),VLOOKUP(AD61,'[1]男子プロ編決勝入力 '!$U$10:$AP$17,15,0),"")</f>
        <v>3</v>
      </c>
      <c r="AH64" s="86"/>
      <c r="AI64" s="87"/>
      <c r="AJ64" s="93"/>
      <c r="AK64" s="128"/>
      <c r="AL64" s="125"/>
      <c r="AM64" s="85"/>
    </row>
    <row r="65" spans="1:39" s="123" customFormat="1" ht="18.75" customHeight="1">
      <c r="A65" s="79" t="s">
        <v>20</v>
      </c>
      <c r="B65" s="45"/>
      <c r="C65" s="80"/>
      <c r="D65" s="83"/>
      <c r="E65" s="83"/>
      <c r="F65" s="84"/>
      <c r="G65" s="86"/>
      <c r="H65" s="87"/>
      <c r="I65" s="88"/>
      <c r="J65" s="126"/>
      <c r="K65" s="125"/>
      <c r="L65" s="80"/>
      <c r="M65" s="83"/>
      <c r="N65" s="83"/>
      <c r="O65" s="84"/>
      <c r="P65" s="86"/>
      <c r="Q65" s="87"/>
      <c r="R65" s="88"/>
      <c r="S65" s="126"/>
      <c r="T65" s="125"/>
      <c r="U65" s="80"/>
      <c r="V65" s="83"/>
      <c r="W65" s="83"/>
      <c r="X65" s="84"/>
      <c r="Y65" s="86"/>
      <c r="Z65" s="87"/>
      <c r="AA65" s="88"/>
      <c r="AB65" s="126"/>
      <c r="AC65" s="125"/>
      <c r="AD65" s="80"/>
      <c r="AE65" s="83"/>
      <c r="AF65" s="83"/>
      <c r="AG65" s="84"/>
      <c r="AH65" s="86"/>
      <c r="AI65" s="87"/>
      <c r="AJ65" s="93"/>
      <c r="AK65" s="128"/>
      <c r="AL65" s="125"/>
      <c r="AM65" s="85"/>
    </row>
    <row r="66" spans="1:39" s="123" customFormat="1" ht="18.75" customHeight="1">
      <c r="A66" s="95"/>
      <c r="B66" s="45" t="s">
        <v>38</v>
      </c>
      <c r="C66" s="80">
        <v>1</v>
      </c>
      <c r="D66" s="83" t="str">
        <f>IF(ISNUMBER(VLOOKUP(C66,'[1]男子プロ編決勝入力 '!$AW$2:$BG$37,7,0)),VLOOKUP(C66,'[1]男子プロ編決勝入力 '!$AW$2:$BG$37,3,0),"")</f>
        <v>中島　力</v>
      </c>
      <c r="E66" s="83" t="str">
        <f>IF(ISNUMBER(VLOOKUP(C66,'[1]男子プロ編決勝入力 '!$AW$2:$BG$37,7,0)),VLOOKUP(C66,'[1]男子プロ編決勝入力 '!$AW$2:$BG$37,5,0),"")</f>
        <v>福野</v>
      </c>
      <c r="F66" s="84">
        <f>IF(ISNUMBER(VLOOKUP(C66,'[1]男子プロ編決勝入力 '!$AW$2:$BG$37,7,0)),VLOOKUP(C66,'[1]男子プロ編決勝入力 '!$AW$2:$BG$37,4,0),"")</f>
        <v>3</v>
      </c>
      <c r="G66" s="86">
        <f>IF(ISNUMBER(VLOOKUP(C66,'[1]男子プロ編決勝入力 '!$AW$2:$BG$37,7,0)),VLOOKUP(C66,'[1]男子プロ編決勝入力 '!$AW$2:$BG$37,11,0),"")</f>
      </c>
      <c r="H66" s="99" t="str">
        <f>IF(ISNUMBER(VLOOKUP(C66,'[1]男子プロ編決勝入力 '!$AW$2:$BG$37,7,0)),VLOOKUP(C66,'[1]男子プロ編決勝入力 '!$AW$2:$BG$37,9,0),"")</f>
        <v>１ｍ６０</v>
      </c>
      <c r="I66" s="81"/>
      <c r="J66" s="127">
        <f>IF(ISNUMBER(VLOOKUP(C66,'[1]男子プロ編決勝入力 '!$AW$2:$BJ$37,7,0)),VLOOKUP(C66,'[1]男子プロ編決勝入力 '!$AW$2:$BJ$37,14,0),"")</f>
        <v>0</v>
      </c>
      <c r="K66" s="129">
        <f>VLOOKUP(C66,'[1]学校得点'!$B$60:$C$135,2,0)</f>
        <v>8</v>
      </c>
      <c r="L66" s="68">
        <v>2</v>
      </c>
      <c r="M66" s="83" t="str">
        <f>IF(ISNUMBER(VLOOKUP(L66,'[1]男子プロ編決勝入力 '!$AW$2:$BG$37,7,0)),VLOOKUP(L66,'[1]男子プロ編決勝入力 '!$AW$2:$BG$37,3,0),"")</f>
        <v>横井　泰生</v>
      </c>
      <c r="N66" s="83" t="str">
        <f>IF(ISNUMBER(VLOOKUP(L66,'[1]男子プロ編決勝入力 '!$AW$2:$BG$37,7,0)),VLOOKUP(L66,'[1]男子プロ編決勝入力 '!$AW$2:$BG$37,5,0),"")</f>
        <v>平</v>
      </c>
      <c r="O66" s="84">
        <f>IF(ISNUMBER(VLOOKUP(L66,'[1]男子プロ編決勝入力 '!$AW$2:$BG$37,7,0)),VLOOKUP(L66,'[1]男子プロ編決勝入力 '!$AW$2:$BG$37,4,0),"")</f>
        <v>3</v>
      </c>
      <c r="P66" s="86">
        <f>IF(ISNUMBER(VLOOKUP(L66,'[1]男子プロ編決勝入力 '!$AW$2:$BG$37,7,0)),VLOOKUP(L66,'[1]男子プロ編決勝入力 '!$AW$2:$BG$37,11,0),"")</f>
      </c>
      <c r="Q66" s="99" t="str">
        <f>IF(ISNUMBER(VLOOKUP(L66,'[1]男子プロ編決勝入力 '!$AW$2:$BG$37,7,0)),VLOOKUP(L66,'[1]男子プロ編決勝入力 '!$AW$2:$BG$37,9,0),"")</f>
        <v>１ｍ５５</v>
      </c>
      <c r="R66" s="81"/>
      <c r="S66" s="127">
        <f>IF(ISNUMBER(VLOOKUP(L66,'[1]男子プロ編決勝入力 '!$AW$2:$BJ$37,7,0)),VLOOKUP(L66,'[1]男子プロ編決勝入力 '!$AW$2:$BJ$37,14,0),"")</f>
        <v>0</v>
      </c>
      <c r="T66" s="129">
        <f>VLOOKUP(L66,'[1]学校得点'!$B$60:$C$135,2,0)</f>
        <v>7</v>
      </c>
      <c r="U66" s="68">
        <v>3</v>
      </c>
      <c r="V66" s="83" t="str">
        <f>IF(ISNUMBER(VLOOKUP(U66,'[1]男子プロ編決勝入力 '!$AW$2:$BG$37,7,0)),VLOOKUP(U66,'[1]男子プロ編決勝入力 '!$AW$2:$BG$37,3,0),"")</f>
        <v>竹田　帆椰人</v>
      </c>
      <c r="W66" s="83" t="str">
        <f>IF(ISNUMBER(VLOOKUP(U66,'[1]男子プロ編決勝入力 '!$AW$2:$BG$37,7,0)),VLOOKUP(U66,'[1]男子プロ編決勝入力 '!$AW$2:$BG$37,5,0),"")</f>
        <v>庄西</v>
      </c>
      <c r="X66" s="84">
        <f>IF(ISNUMBER(VLOOKUP(U66,'[1]男子プロ編決勝入力 '!$AW$2:$BG$37,7,0)),VLOOKUP(U66,'[1]男子プロ編決勝入力 '!$AW$2:$BG$37,4,0),"")</f>
        <v>2</v>
      </c>
      <c r="Y66" s="86">
        <f>IF(ISNUMBER(VLOOKUP(U66,'[1]男子プロ編決勝入力 '!$AW$2:$BG$37,7,0)),VLOOKUP(U66,'[1]男子プロ編決勝入力 '!$AW$2:$BG$37,11,0),"")</f>
      </c>
      <c r="Z66" s="99" t="str">
        <f>IF(ISNUMBER(VLOOKUP(U66,'[1]男子プロ編決勝入力 '!$AW$2:$BG$37,7,0)),VLOOKUP(U66,'[1]男子プロ編決勝入力 '!$AW$2:$BG$37,9,0),"")</f>
        <v>１ｍ４５</v>
      </c>
      <c r="AA66" s="81"/>
      <c r="AB66" s="127">
        <f>IF(ISNUMBER(VLOOKUP(U66,'[1]男子プロ編決勝入力 '!$AW$2:$BJ$37,7,0)),VLOOKUP(U66,'[1]男子プロ編決勝入力 '!$AW$2:$BJ$37,14,0),"")</f>
        <v>0</v>
      </c>
      <c r="AC66" s="129">
        <f>VLOOKUP(U66,'[1]学校得点'!$B$60:$C$135,2,0)</f>
        <v>6</v>
      </c>
      <c r="AD66" s="80">
        <v>4</v>
      </c>
      <c r="AE66" s="83" t="str">
        <f>IF(ISNUMBER(VLOOKUP(AD66,'[1]男子プロ編決勝入力 '!$AW$2:$BG$37,7,0)),VLOOKUP(AD66,'[1]男子プロ編決勝入力 '!$AW$2:$BG$37,3,0),"")</f>
        <v>畑腰　征志</v>
      </c>
      <c r="AF66" s="83" t="str">
        <f>IF(ISNUMBER(VLOOKUP(AD66,'[1]男子プロ編決勝入力 '!$AW$2:$BG$37,7,0)),VLOOKUP(AD66,'[1]男子プロ編決勝入力 '!$AW$2:$BG$37,5,0),"")</f>
        <v>福野</v>
      </c>
      <c r="AG66" s="84">
        <f>IF(ISNUMBER(VLOOKUP(AD66,'[1]男子プロ編決勝入力 '!$AW$2:$BG$37,7,0)),VLOOKUP(AD66,'[1]男子プロ編決勝入力 '!$AW$2:$BG$37,4,0),"")</f>
        <v>3</v>
      </c>
      <c r="AH66" s="86">
        <f>IF(ISNUMBER(VLOOKUP(AD66,'[1]男子プロ編決勝入力 '!$AW$2:$BG$37,7,0)),VLOOKUP(AD66,'[1]男子プロ編決勝入力 '!$AW$2:$BG$37,11,0),"")</f>
      </c>
      <c r="AI66" s="99" t="str">
        <f>IF(ISNUMBER(VLOOKUP(AD66,'[1]男子プロ編決勝入力 '!$AW$2:$BG$37,7,0)),VLOOKUP(AD66,'[1]男子プロ編決勝入力 '!$AW$2:$BG$37,9,0),"")</f>
        <v>１ｍ４５</v>
      </c>
      <c r="AJ66" s="81"/>
      <c r="AK66" s="127">
        <f>IF(ISNUMBER(VLOOKUP(AD66,'[1]男子プロ編決勝入力 '!$AW$2:$BJ$37,7,0)),VLOOKUP(AD66,'[1]男子プロ編決勝入力 '!$AW$2:$BJ$37,14,0),"")</f>
        <v>0</v>
      </c>
      <c r="AL66" s="129">
        <f>VLOOKUP(AD66,'[1]学校得点'!$B$60:$C$135,2,0)</f>
        <v>5</v>
      </c>
      <c r="AM66" s="85"/>
    </row>
    <row r="67" spans="1:39" s="123" customFormat="1" ht="18.75" customHeight="1">
      <c r="A67" s="79" t="s">
        <v>22</v>
      </c>
      <c r="B67" s="45"/>
      <c r="C67" s="80">
        <v>5</v>
      </c>
      <c r="D67" s="83" t="str">
        <f>IF(ISNUMBER(VLOOKUP(C67,'[1]男子プロ編決勝入力 '!$AW$2:$BG$37,7,0)),VLOOKUP(C67,'[1]男子プロ編決勝入力 '!$AW$2:$BG$37,3,0),"")</f>
        <v>藤田　裕智</v>
      </c>
      <c r="E67" s="83" t="str">
        <f>IF(ISNUMBER(VLOOKUP(C67,'[1]男子プロ編決勝入力 '!$AW$2:$BG$37,7,0)),VLOOKUP(C67,'[1]男子プロ編決勝入力 '!$AW$2:$BG$37,5,0),"")</f>
        <v>庄西</v>
      </c>
      <c r="F67" s="84">
        <f>IF(ISNUMBER(VLOOKUP(C67,'[1]男子プロ編決勝入力 '!$AW$2:$BG$37,7,0)),VLOOKUP(C67,'[1]男子プロ編決勝入力 '!$AW$2:$BG$37,4,0),"")</f>
        <v>3</v>
      </c>
      <c r="G67" s="86">
        <f>IF(ISNUMBER(VLOOKUP(C67,'[1]男子プロ編決勝入力 '!$AW$2:$BG$37,7,0)),VLOOKUP(C67,'[1]男子プロ編決勝入力 '!$AW$2:$BG$37,11,0),"")</f>
      </c>
      <c r="H67" s="99" t="str">
        <f>IF(ISNUMBER(VLOOKUP(C67,'[1]男子プロ編決勝入力 '!$AW$2:$BG$37,7,0)),VLOOKUP(C67,'[1]男子プロ編決勝入力 '!$AW$2:$BG$37,9,0),"")</f>
        <v>１ｍ４５</v>
      </c>
      <c r="I67" s="81"/>
      <c r="J67" s="127">
        <f>IF(ISNUMBER(VLOOKUP(C67,'[1]男子プロ編決勝入力 '!$AW$2:$BJ$37,7,0)),VLOOKUP(C67,'[1]男子プロ編決勝入力 '!$AW$2:$BJ$37,14,0),"")</f>
        <v>0</v>
      </c>
      <c r="K67" s="125">
        <f>VLOOKUP(C67,'[1]学校得点'!$B$60:$C$135,2,0)</f>
        <v>4</v>
      </c>
      <c r="L67" s="80">
        <v>6</v>
      </c>
      <c r="M67" s="83" t="str">
        <f>IF(ISNUMBER(VLOOKUP(L67,'[1]男子プロ編決勝入力 '!$AW$2:$BG$37,7,0)),VLOOKUP(L67,'[1]男子プロ編決勝入力 '!$AW$2:$BG$37,3,0),"")</f>
        <v>山口　竜也</v>
      </c>
      <c r="N67" s="83" t="str">
        <f>IF(ISNUMBER(VLOOKUP(L67,'[1]男子プロ編決勝入力 '!$AW$2:$BG$37,7,0)),VLOOKUP(L67,'[1]男子プロ編決勝入力 '!$AW$2:$BG$37,5,0),"")</f>
        <v>石動</v>
      </c>
      <c r="O67" s="84">
        <f>IF(ISNUMBER(VLOOKUP(L67,'[1]男子プロ編決勝入力 '!$AW$2:$BG$37,7,0)),VLOOKUP(L67,'[1]男子プロ編決勝入力 '!$AW$2:$BG$37,4,0),"")</f>
        <v>3</v>
      </c>
      <c r="P67" s="86">
        <f>IF(ISNUMBER(VLOOKUP(L67,'[1]男子プロ編決勝入力 '!$AW$2:$BG$37,7,0)),VLOOKUP(L67,'[1]男子プロ編決勝入力 '!$AW$2:$BG$37,11,0),"")</f>
      </c>
      <c r="Q67" s="99" t="str">
        <f>IF(ISNUMBER(VLOOKUP(L67,'[1]男子プロ編決勝入力 '!$AW$2:$BG$37,7,0)),VLOOKUP(L67,'[1]男子プロ編決勝入力 '!$AW$2:$BG$37,9,0),"")</f>
        <v>１ｍ４５</v>
      </c>
      <c r="R67" s="81"/>
      <c r="S67" s="127">
        <f>IF(ISNUMBER(VLOOKUP(L67,'[1]男子プロ編決勝入力 '!$AW$2:$BJ$37,7,0)),VLOOKUP(L67,'[1]男子プロ編決勝入力 '!$AW$2:$BJ$37,14,0),"")</f>
        <v>0</v>
      </c>
      <c r="T67" s="125">
        <f>VLOOKUP(L67,'[1]学校得点'!$B$60:$C$135,2,0)</f>
        <v>3</v>
      </c>
      <c r="U67" s="80">
        <v>7</v>
      </c>
      <c r="V67" s="83" t="str">
        <f>IF(ISNUMBER(VLOOKUP(U67,'[1]男子プロ編決勝入力 '!$AW$2:$BG$37,7,0)),VLOOKUP(U67,'[1]男子プロ編決勝入力 '!$AW$2:$BG$37,3,0),"")</f>
        <v>濱屋　佑将</v>
      </c>
      <c r="W67" s="83" t="str">
        <f>IF(ISNUMBER(VLOOKUP(U67,'[1]男子プロ編決勝入力 '!$AW$2:$BG$37,7,0)),VLOOKUP(U67,'[1]男子プロ編決勝入力 '!$AW$2:$BG$37,5,0),"")</f>
        <v>般若</v>
      </c>
      <c r="X67" s="84">
        <f>IF(ISNUMBER(VLOOKUP(U67,'[1]男子プロ編決勝入力 '!$AW$2:$BG$37,7,0)),VLOOKUP(U67,'[1]男子プロ編決勝入力 '!$AW$2:$BG$37,4,0),"")</f>
        <v>1</v>
      </c>
      <c r="Y67" s="86">
        <f>IF(ISNUMBER(VLOOKUP(U67,'[1]男子プロ編決勝入力 '!$AW$2:$BG$37,7,0)),VLOOKUP(U67,'[1]男子プロ編決勝入力 '!$AW$2:$BG$37,11,0),"")</f>
      </c>
      <c r="Z67" s="99" t="str">
        <f>IF(ISNUMBER(VLOOKUP(U67,'[1]男子プロ編決勝入力 '!$AW$2:$BG$37,7,0)),VLOOKUP(U67,'[1]男子プロ編決勝入力 '!$AW$2:$BG$37,9,0),"")</f>
        <v>１ｍ４５</v>
      </c>
      <c r="AA67" s="81"/>
      <c r="AB67" s="127">
        <f>IF(ISNUMBER(VLOOKUP(U67,'[1]男子プロ編決勝入力 '!$AW$2:$BJ$37,7,0)),VLOOKUP(U67,'[1]男子プロ編決勝入力 '!$AW$2:$BJ$37,14,0),"")</f>
        <v>0</v>
      </c>
      <c r="AC67" s="125">
        <f>VLOOKUP(U67,'[1]学校得点'!$B$60:$C$135,2,0)</f>
        <v>2</v>
      </c>
      <c r="AD67" s="80">
        <v>8</v>
      </c>
      <c r="AE67" s="83" t="str">
        <f>IF(ISNUMBER(VLOOKUP(AD67,'[1]男子プロ編決勝入力 '!$AW$2:$BG$37,7,0)),VLOOKUP(AD67,'[1]男子プロ編決勝入力 '!$AW$2:$BG$37,3,0),"")</f>
        <v>谷口　寛純</v>
      </c>
      <c r="AF67" s="83" t="str">
        <f>IF(ISNUMBER(VLOOKUP(AD67,'[1]男子プロ編決勝入力 '!$AW$2:$BG$37,7,0)),VLOOKUP(AD67,'[1]男子プロ編決勝入力 '!$AW$2:$BG$37,5,0),"")</f>
        <v>般若</v>
      </c>
      <c r="AG67" s="84">
        <f>IF(ISNUMBER(VLOOKUP(AD67,'[1]男子プロ編決勝入力 '!$AW$2:$BG$37,7,0)),VLOOKUP(AD67,'[1]男子プロ編決勝入力 '!$AW$2:$BG$37,4,0),"")</f>
        <v>3</v>
      </c>
      <c r="AH67" s="86">
        <f>IF(ISNUMBER(VLOOKUP(AD67,'[1]男子プロ編決勝入力 '!$AW$2:$BG$37,7,0)),VLOOKUP(AD67,'[1]男子プロ編決勝入力 '!$AW$2:$BG$37,11,0),"")</f>
      </c>
      <c r="AI67" s="99" t="str">
        <f>IF(ISNUMBER(VLOOKUP(AD67,'[1]男子プロ編決勝入力 '!$AW$2:$BG$37,7,0)),VLOOKUP(AD67,'[1]男子プロ編決勝入力 '!$AW$2:$BG$37,9,0),"")</f>
        <v>１ｍ４０</v>
      </c>
      <c r="AJ67" s="81"/>
      <c r="AK67" s="127">
        <f>IF(ISNUMBER(VLOOKUP(AD67,'[1]男子プロ編決勝入力 '!$AW$2:$BJ$37,7,0)),VLOOKUP(AD67,'[1]男子プロ編決勝入力 '!$AW$2:$BJ$37,14,0),"")</f>
        <v>0</v>
      </c>
      <c r="AL67" s="125">
        <f>VLOOKUP(AD67,'[1]学校得点'!$B$60:$C$135,2,0)</f>
        <v>1</v>
      </c>
      <c r="AM67" s="85"/>
    </row>
    <row r="68" spans="1:39" s="123" customFormat="1" ht="18.75" customHeight="1">
      <c r="A68" s="79"/>
      <c r="B68" s="45"/>
      <c r="C68" s="80"/>
      <c r="D68" s="83">
        <f>IF(ISNUMBER(VLOOKUP(C68,'[1]男子プロ編決勝入力 '!$AW$2:$BG$37,7,0)),VLOOKUP(C68,'[1]男子プロ編決勝入力 '!$AW$2:$BG$37,3,0),"")</f>
      </c>
      <c r="E68" s="83">
        <f>IF(ISNUMBER(VLOOKUP(C68,'[1]男子プロ編決勝入力 '!$AW$2:$BG$37,7,0)),VLOOKUP(C68,'[1]男子プロ編決勝入力 '!$AW$2:$BG$37,5,0),"")</f>
      </c>
      <c r="F68" s="84">
        <f>IF(ISNUMBER(VLOOKUP(C68,'[1]男子プロ編決勝入力 '!$AW$2:$BG$37,7,0)),VLOOKUP(C68,'[1]男子プロ編決勝入力 '!$AW$2:$BG$37,4,0),"")</f>
      </c>
      <c r="G68" s="86">
        <f>IF(ISNUMBER(VLOOKUP(C68,'[1]男子プロ編決勝入力 '!$AW$2:$BG$37,7,0)),VLOOKUP(C68,'[1]男子プロ編決勝入力 '!$AW$2:$BG$37,11,0),"")</f>
      </c>
      <c r="H68" s="99">
        <f>IF(ISNUMBER(VLOOKUP(C68,'[1]男子プロ編決勝入力 '!$AW$2:$BG$37,7,0)),VLOOKUP(C68,'[1]男子プロ編決勝入力 '!$AW$2:$BG$37,9,0),"")</f>
      </c>
      <c r="I68" s="81"/>
      <c r="J68" s="127">
        <f>IF(ISNUMBER(VLOOKUP(C68,'[1]男子プロ編決勝入力 '!$AW$2:$BJ$37,7,0)),VLOOKUP(C68,'[1]男子プロ編決勝入力 '!$AW$2:$BJ$37,14,0),"")</f>
      </c>
      <c r="K68" s="125" t="e">
        <f>VLOOKUP(C68,'[1]学校得点'!$B$60:$C$135,2,0)</f>
        <v>#N/A</v>
      </c>
      <c r="L68" s="80"/>
      <c r="M68" s="83">
        <f>IF(ISNUMBER(VLOOKUP(L68,'[1]男子プロ編決勝入力 '!$AW$2:$BG$37,7,0)),VLOOKUP(L68,'[1]男子プロ編決勝入力 '!$AW$2:$BG$37,3,0),"")</f>
      </c>
      <c r="N68" s="83">
        <f>IF(ISNUMBER(VLOOKUP(L68,'[1]男子プロ編決勝入力 '!$AW$2:$BG$37,7,0)),VLOOKUP(L68,'[1]男子プロ編決勝入力 '!$AW$2:$BG$37,5,0),"")</f>
      </c>
      <c r="O68" s="84">
        <f>IF(ISNUMBER(VLOOKUP(L68,'[1]男子プロ編決勝入力 '!$AW$2:$BG$37,7,0)),VLOOKUP(L68,'[1]男子プロ編決勝入力 '!$AW$2:$BG$37,4,0),"")</f>
      </c>
      <c r="P68" s="86">
        <f>IF(ISNUMBER(VLOOKUP(L68,'[1]男子プロ編決勝入力 '!$AW$2:$BG$37,7,0)),VLOOKUP(L68,'[1]男子プロ編決勝入力 '!$AW$2:$BG$37,11,0),"")</f>
      </c>
      <c r="Q68" s="99">
        <f>IF(ISNUMBER(VLOOKUP(L68,'[1]男子プロ編決勝入力 '!$AW$2:$BG$37,7,0)),VLOOKUP(L68,'[1]男子プロ編決勝入力 '!$AW$2:$BG$37,9,0),"")</f>
      </c>
      <c r="R68" s="81"/>
      <c r="S68" s="127">
        <f>IF(ISNUMBER(VLOOKUP(L68,'[1]男子プロ編決勝入力 '!$AW$2:$BJ$37,7,0)),VLOOKUP(L68,'[1]男子プロ編決勝入力 '!$AW$2:$BJ$37,14,0),"")</f>
      </c>
      <c r="T68" s="125" t="e">
        <f>VLOOKUP(L68,'[1]学校得点'!$B$60:$C$135,2,0)</f>
        <v>#N/A</v>
      </c>
      <c r="U68" s="80"/>
      <c r="V68" s="83">
        <f>IF(ISNUMBER(VLOOKUP(U68,'[1]男子プロ編決勝入力 '!$AW$2:$BG$37,7,0)),VLOOKUP(U68,'[1]男子プロ編決勝入力 '!$AW$2:$BG$37,3,0),"")</f>
      </c>
      <c r="W68" s="83">
        <f>IF(ISNUMBER(VLOOKUP(U68,'[1]男子プロ編決勝入力 '!$AW$2:$BG$37,7,0)),VLOOKUP(U68,'[1]男子プロ編決勝入力 '!$AW$2:$BG$37,5,0),"")</f>
      </c>
      <c r="X68" s="84">
        <f>IF(ISNUMBER(VLOOKUP(U68,'[1]男子プロ編決勝入力 '!$AW$2:$BG$37,7,0)),VLOOKUP(U68,'[1]男子プロ編決勝入力 '!$AW$2:$BG$37,4,0),"")</f>
      </c>
      <c r="Y68" s="86">
        <f>IF(ISNUMBER(VLOOKUP(U68,'[1]男子プロ編決勝入力 '!$AW$2:$BG$37,7,0)),VLOOKUP(U68,'[1]男子プロ編決勝入力 '!$AW$2:$BG$37,11,0),"")</f>
      </c>
      <c r="Z68" s="99">
        <f>IF(ISNUMBER(VLOOKUP(U68,'[1]男子プロ編決勝入力 '!$AW$2:$BG$37,7,0)),VLOOKUP(U68,'[1]男子プロ編決勝入力 '!$AW$2:$BG$37,9,0),"")</f>
      </c>
      <c r="AA68" s="81"/>
      <c r="AB68" s="127">
        <f>IF(ISNUMBER(VLOOKUP(U68,'[1]男子プロ編決勝入力 '!$AW$2:$BJ$37,7,0)),VLOOKUP(U68,'[1]男子プロ編決勝入力 '!$AW$2:$BJ$37,14,0),"")</f>
      </c>
      <c r="AC68" s="125" t="e">
        <f>VLOOKUP(U68,'[1]学校得点'!$B$60:$C$135,2,0)</f>
        <v>#N/A</v>
      </c>
      <c r="AD68" s="80"/>
      <c r="AE68" s="83">
        <f>IF(ISNUMBER(VLOOKUP(AD68,'[1]男子プロ編決勝入力 '!$AW$2:$BG$37,7,0)),VLOOKUP(AD68,'[1]男子プロ編決勝入力 '!$AW$2:$BG$37,3,0),"")</f>
      </c>
      <c r="AF68" s="83">
        <f>IF(ISNUMBER(VLOOKUP(AD68,'[1]男子プロ編決勝入力 '!$AW$2:$BG$37,7,0)),VLOOKUP(AD68,'[1]男子プロ編決勝入力 '!$AW$2:$BG$37,5,0),"")</f>
      </c>
      <c r="AG68" s="84">
        <f>IF(ISNUMBER(VLOOKUP(AD68,'[1]男子プロ編決勝入力 '!$AW$2:$BG$37,7,0)),VLOOKUP(AD68,'[1]男子プロ編決勝入力 '!$AW$2:$BG$37,4,0),"")</f>
      </c>
      <c r="AH68" s="86">
        <f>IF(ISNUMBER(VLOOKUP(AD68,'[1]男子プロ編決勝入力 '!$AW$2:$BG$37,7,0)),VLOOKUP(AD68,'[1]男子プロ編決勝入力 '!$AW$2:$BG$37,11,0),"")</f>
      </c>
      <c r="AI68" s="99">
        <f>IF(ISNUMBER(VLOOKUP(AD68,'[1]男子プロ編決勝入力 '!$AW$2:$BG$37,7,0)),VLOOKUP(AD68,'[1]男子プロ編決勝入力 '!$AW$2:$BG$37,9,0),"")</f>
      </c>
      <c r="AJ68" s="81"/>
      <c r="AK68" s="127">
        <f>IF(ISNUMBER(VLOOKUP(AD68,'[1]男子プロ編決勝入力 '!$AW$2:$BJ$37,7,0)),VLOOKUP(AD68,'[1]男子プロ編決勝入力 '!$AW$2:$BJ$37,14,0),"")</f>
      </c>
      <c r="AL68" s="125" t="e">
        <f>VLOOKUP(AD68,'[1]学校得点'!$B$60:$C$135,2,0)</f>
        <v>#N/A</v>
      </c>
      <c r="AM68" s="96"/>
    </row>
    <row r="69" spans="1:39" s="123" customFormat="1" ht="18.75" customHeight="1">
      <c r="A69" s="79" t="s">
        <v>23</v>
      </c>
      <c r="B69" s="45" t="s">
        <v>39</v>
      </c>
      <c r="C69" s="80">
        <v>1</v>
      </c>
      <c r="D69" s="83" t="str">
        <f>IF(ISNUMBER(VLOOKUP(C69,'[1]男子プロ編決勝入力 '!$AW$38:$BG$73,7,0)),VLOOKUP(C69,'[1]男子プロ編決勝入力 '!$AW$38:$BG$73,3,0),"")</f>
        <v>萩原　大智</v>
      </c>
      <c r="E69" s="83" t="str">
        <f>IF(ISNUMBER(VLOOKUP(C69,'[1]男子プロ編決勝入力 '!$AW$38:$BG$73,7,0)),VLOOKUP(C69,'[1]男子プロ編決勝入力 '!$AW$38:$BG$73,5,0),"")</f>
        <v>井波</v>
      </c>
      <c r="F69" s="84">
        <f>IF(ISNUMBER(VLOOKUP(C69,'[1]男子プロ編決勝入力 '!$AW$38:$BG$73,7,0)),VLOOKUP(C69,'[1]男子プロ編決勝入力 '!$AW$38:$BG$73,4,0),"")</f>
        <v>3</v>
      </c>
      <c r="G69" s="86">
        <f>IF(ISNUMBER(VLOOKUP(C69,'[1]男子プロ編決勝入力 '!$AW$38:$BG$73,7,0)),VLOOKUP(C69,'[1]男子プロ編決勝入力 '!$AW$38:$BG$73,11,0),"")</f>
      </c>
      <c r="H69" s="99" t="str">
        <f>IF(ISNUMBER(VLOOKUP(C69,'[1]男子プロ編決勝入力 '!$AW$38:$BG$73,7,0)),VLOOKUP(C69,'[1]男子プロ編決勝入力 '!$AW$38:$BG$73,9,0),"")</f>
        <v>２ｍ１０</v>
      </c>
      <c r="I69" s="87"/>
      <c r="J69" s="127">
        <f>IF(ISNUMBER(VLOOKUP(C69,'[1]男子プロ編決勝入力 '!$AW$38:$BJ$73,7,0)),VLOOKUP(C69,'[1]男子プロ編決勝入力 '!$AW$38:$BJ$73,14,0),"")</f>
        <v>0</v>
      </c>
      <c r="K69" s="129">
        <f>VLOOKUP(C69,'[1]学校得点'!$B$60:$C$135,2,0)</f>
        <v>8</v>
      </c>
      <c r="L69" s="68">
        <v>2</v>
      </c>
      <c r="M69" s="83" t="str">
        <f>IF(ISNUMBER(VLOOKUP(L69,'[1]男子プロ編決勝入力 '!$AW$38:$BG$73,7,0)),VLOOKUP(L69,'[1]男子プロ編決勝入力 '!$AW$38:$BG$73,3,0),"")</f>
        <v>上田　侑成</v>
      </c>
      <c r="N69" s="83" t="str">
        <f>IF(ISNUMBER(VLOOKUP(L69,'[1]男子プロ編決勝入力 '!$AW$38:$BG$73,7,0)),VLOOKUP(L69,'[1]男子プロ編決勝入力 '!$AW$38:$BG$73,5,0),"")</f>
        <v>福光</v>
      </c>
      <c r="O69" s="84">
        <f>IF(ISNUMBER(VLOOKUP(L69,'[1]男子プロ編決勝入力 '!$AW$38:$BG$73,7,0)),VLOOKUP(L69,'[1]男子プロ編決勝入力 '!$AW$38:$BG$73,4,0),"")</f>
        <v>1</v>
      </c>
      <c r="P69" s="86">
        <f>IF(ISNUMBER(VLOOKUP(L69,'[1]男子プロ編決勝入力 '!$AW$38:$BG$73,7,0)),VLOOKUP(L69,'[1]男子プロ編決勝入力 '!$AW$38:$BG$73,11,0),"")</f>
      </c>
      <c r="Q69" s="99" t="str">
        <f>IF(ISNUMBER(VLOOKUP(L69,'[1]男子プロ編決勝入力 '!$AW$38:$BG$73,7,0)),VLOOKUP(L69,'[1]男子プロ編決勝入力 '!$AW$38:$BG$73,9,0),"")</f>
        <v>１ｍ６０</v>
      </c>
      <c r="R69" s="87"/>
      <c r="S69" s="127">
        <f>IF(ISNUMBER(VLOOKUP(L69,'[1]男子プロ編決勝入力 '!$AW$38:$BJ$73,7,0)),VLOOKUP(L69,'[1]男子プロ編決勝入力 '!$AW$38:$BJ$73,14,0),"")</f>
        <v>0</v>
      </c>
      <c r="T69" s="129">
        <f>VLOOKUP(L69,'[1]学校得点'!$B$60:$C$135,2,0)</f>
        <v>7</v>
      </c>
      <c r="U69" s="68">
        <v>3</v>
      </c>
      <c r="V69" s="83" t="str">
        <f>IF(ISNUMBER(VLOOKUP(U69,'[1]男子プロ編決勝入力 '!$AW$38:$BG$73,7,0)),VLOOKUP(U69,'[1]男子プロ編決勝入力 '!$AW$38:$BG$73,3,0),"")</f>
        <v>早川　暉祥</v>
      </c>
      <c r="W69" s="83" t="str">
        <f>IF(ISNUMBER(VLOOKUP(U69,'[1]男子プロ編決勝入力 '!$AW$38:$BG$73,7,0)),VLOOKUP(U69,'[1]男子プロ編決勝入力 '!$AW$38:$BG$73,5,0),"")</f>
        <v>福光</v>
      </c>
      <c r="X69" s="84">
        <f>IF(ISNUMBER(VLOOKUP(U69,'[1]男子プロ編決勝入力 '!$AW$38:$BG$73,7,0)),VLOOKUP(U69,'[1]男子プロ編決勝入力 '!$AW$38:$BG$73,4,0),"")</f>
        <v>1</v>
      </c>
      <c r="Y69" s="86">
        <f>IF(ISNUMBER(VLOOKUP(U69,'[1]男子プロ編決勝入力 '!$AW$38:$BG$73,7,0)),VLOOKUP(U69,'[1]男子プロ編決勝入力 '!$AW$38:$BG$73,11,0),"")</f>
      </c>
      <c r="Z69" s="99" t="str">
        <f>IF(ISNUMBER(VLOOKUP(U69,'[1]男子プロ編決勝入力 '!$AW$38:$BG$73,7,0)),VLOOKUP(U69,'[1]男子プロ編決勝入力 '!$AW$38:$BG$73,9,0),"")</f>
        <v>１ｍ６０</v>
      </c>
      <c r="AA69" s="87"/>
      <c r="AB69" s="127">
        <f>IF(ISNUMBER(VLOOKUP(U69,'[1]男子プロ編決勝入力 '!$AW$38:$BJ$73,7,0)),VLOOKUP(U69,'[1]男子プロ編決勝入力 '!$AW$38:$BJ$73,14,0),"")</f>
        <v>0</v>
      </c>
      <c r="AC69" s="129">
        <f>VLOOKUP(U69,'[1]学校得点'!$B$60:$C$135,2,0)</f>
        <v>6</v>
      </c>
      <c r="AD69" s="80">
        <v>4</v>
      </c>
      <c r="AE69" s="83">
        <f>IF(ISNUMBER(VLOOKUP(AD69,'[1]男子プロ編決勝入力 '!$AW$38:$BG$73,7,0)),VLOOKUP(AD69,'[1]男子プロ編決勝入力 '!$AW$38:$BG$73,3,0),"")</f>
      </c>
      <c r="AF69" s="83">
        <f>IF(ISNUMBER(VLOOKUP(AD69,'[1]男子プロ編決勝入力 '!$AW$38:$BG$73,7,0)),VLOOKUP(AD69,'[1]男子プロ編決勝入力 '!$AW$38:$BG$73,5,0),"")</f>
      </c>
      <c r="AG69" s="84">
        <f>IF(ISNUMBER(VLOOKUP(AD69,'[1]男子プロ編決勝入力 '!$AW$38:$BG$73,7,0)),VLOOKUP(AD69,'[1]男子プロ編決勝入力 '!$AW$38:$BG$73,4,0),"")</f>
      </c>
      <c r="AH69" s="86">
        <f>IF(ISNUMBER(VLOOKUP(AD69,'[1]男子プロ編決勝入力 '!$AW$38:$BG$73,7,0)),VLOOKUP(AD69,'[1]男子プロ編決勝入力 '!$AW$38:$BG$73,11,0),"")</f>
      </c>
      <c r="AI69" s="99">
        <f>IF(ISNUMBER(VLOOKUP(AD69,'[1]男子プロ編決勝入力 '!$AW$38:$BG$73,7,0)),VLOOKUP(AD69,'[1]男子プロ編決勝入力 '!$AW$38:$BG$73,9,0),"")</f>
      </c>
      <c r="AJ69" s="87"/>
      <c r="AK69" s="127">
        <f>IF(ISNUMBER(VLOOKUP(AD69,'[1]男子プロ編決勝入力 '!$AW$38:$BJ$73,7,0)),VLOOKUP(AD69,'[1]男子プロ編決勝入力 '!$AW$38:$BJ$73,14,0),"")</f>
      </c>
      <c r="AL69" s="129">
        <f>VLOOKUP(AD69,'[1]学校得点'!$B$60:$C$135,2,0)</f>
        <v>5</v>
      </c>
      <c r="AM69" s="96"/>
    </row>
    <row r="70" spans="1:39" s="123" customFormat="1" ht="18.75" customHeight="1">
      <c r="A70" s="97"/>
      <c r="B70" s="45"/>
      <c r="C70" s="80">
        <v>5</v>
      </c>
      <c r="D70" s="83">
        <f>IF(ISNUMBER(VLOOKUP(C70,'[1]男子プロ編決勝入力 '!$AW$38:$BG$73,7,0)),VLOOKUP(C70,'[1]男子プロ編決勝入力 '!$AW$38:$BG$73,3,0),"")</f>
      </c>
      <c r="E70" s="83">
        <f>IF(ISNUMBER(VLOOKUP(C70,'[1]男子プロ編決勝入力 '!$AW$38:$BG$73,7,0)),VLOOKUP(C70,'[1]男子プロ編決勝入力 '!$AW$38:$BG$73,5,0),"")</f>
      </c>
      <c r="F70" s="84">
        <f>IF(ISNUMBER(VLOOKUP(C70,'[1]男子プロ編決勝入力 '!$AW$38:$BG$73,7,0)),VLOOKUP(C70,'[1]男子プロ編決勝入力 '!$AW$38:$BG$73,4,0),"")</f>
      </c>
      <c r="G70" s="86">
        <f>IF(ISNUMBER(VLOOKUP(C70,'[1]男子プロ編決勝入力 '!$AW$38:$BG$73,7,0)),VLOOKUP(C70,'[1]男子プロ編決勝入力 '!$AW$38:$BG$73,11,0),"")</f>
      </c>
      <c r="H70" s="99">
        <f>IF(ISNUMBER(VLOOKUP(C70,'[1]男子プロ編決勝入力 '!$AW$38:$BG$73,7,0)),VLOOKUP(C70,'[1]男子プロ編決勝入力 '!$AW$38:$BG$73,9,0),"")</f>
      </c>
      <c r="I70" s="87"/>
      <c r="J70" s="127">
        <f>IF(ISNUMBER(VLOOKUP(C70,'[1]男子プロ編決勝入力 '!$AW$38:$BJ$73,7,0)),VLOOKUP(C70,'[1]男子プロ編決勝入力 '!$AW$38:$BJ$73,14,0),"")</f>
      </c>
      <c r="K70" s="125">
        <f>VLOOKUP(C70,'[1]学校得点'!$B$60:$C$135,2,0)</f>
        <v>4</v>
      </c>
      <c r="L70" s="80">
        <v>6</v>
      </c>
      <c r="M70" s="83">
        <f>IF(ISNUMBER(VLOOKUP(L70,'[1]男子プロ編決勝入力 '!$AW$38:$BG$73,7,0)),VLOOKUP(L70,'[1]男子プロ編決勝入力 '!$AW$38:$BG$73,3,0),"")</f>
      </c>
      <c r="N70" s="83">
        <f>IF(ISNUMBER(VLOOKUP(L70,'[1]男子プロ編決勝入力 '!$AW$38:$BG$73,7,0)),VLOOKUP(L70,'[1]男子プロ編決勝入力 '!$AW$38:$BG$73,5,0),"")</f>
      </c>
      <c r="O70" s="84">
        <f>IF(ISNUMBER(VLOOKUP(L70,'[1]男子プロ編決勝入力 '!$AW$38:$BG$73,7,0)),VLOOKUP(L70,'[1]男子プロ編決勝入力 '!$AW$38:$BG$73,4,0),"")</f>
      </c>
      <c r="P70" s="86">
        <f>IF(ISNUMBER(VLOOKUP(L70,'[1]男子プロ編決勝入力 '!$AW$38:$BG$73,7,0)),VLOOKUP(L70,'[1]男子プロ編決勝入力 '!$AW$38:$BG$73,11,0),"")</f>
      </c>
      <c r="Q70" s="99">
        <f>IF(ISNUMBER(VLOOKUP(L70,'[1]男子プロ編決勝入力 '!$AW$38:$BG$73,7,0)),VLOOKUP(L70,'[1]男子プロ編決勝入力 '!$AW$38:$BG$73,9,0),"")</f>
      </c>
      <c r="R70" s="87"/>
      <c r="S70" s="127">
        <f>IF(ISNUMBER(VLOOKUP(L70,'[1]男子プロ編決勝入力 '!$AW$38:$BJ$73,7,0)),VLOOKUP(L70,'[1]男子プロ編決勝入力 '!$AW$38:$BJ$73,14,0),"")</f>
      </c>
      <c r="T70" s="125">
        <f>VLOOKUP(L70,'[1]学校得点'!$B$60:$C$135,2,0)</f>
        <v>3</v>
      </c>
      <c r="U70" s="80">
        <v>7</v>
      </c>
      <c r="V70" s="83">
        <f>IF(ISNUMBER(VLOOKUP(U70,'[1]男子プロ編決勝入力 '!$AW$38:$BG$73,7,0)),VLOOKUP(U70,'[1]男子プロ編決勝入力 '!$AW$38:$BG$73,3,0),"")</f>
      </c>
      <c r="W70" s="83">
        <f>IF(ISNUMBER(VLOOKUP(U70,'[1]男子プロ編決勝入力 '!$AW$38:$BG$73,7,0)),VLOOKUP(U70,'[1]男子プロ編決勝入力 '!$AW$38:$BG$73,5,0),"")</f>
      </c>
      <c r="X70" s="84">
        <f>IF(ISNUMBER(VLOOKUP(U70,'[1]男子プロ編決勝入力 '!$AW$38:$BG$73,7,0)),VLOOKUP(U70,'[1]男子プロ編決勝入力 '!$AW$38:$BG$73,4,0),"")</f>
      </c>
      <c r="Y70" s="86">
        <f>IF(ISNUMBER(VLOOKUP(U70,'[1]男子プロ編決勝入力 '!$AW$38:$BG$73,7,0)),VLOOKUP(U70,'[1]男子プロ編決勝入力 '!$AW$38:$BG$73,11,0),"")</f>
      </c>
      <c r="Z70" s="99">
        <f>IF(ISNUMBER(VLOOKUP(U70,'[1]男子プロ編決勝入力 '!$AW$38:$BG$73,7,0)),VLOOKUP(U70,'[1]男子プロ編決勝入力 '!$AW$38:$BG$73,9,0),"")</f>
      </c>
      <c r="AA70" s="87"/>
      <c r="AB70" s="127">
        <f>IF(ISNUMBER(VLOOKUP(U70,'[1]男子プロ編決勝入力 '!$AW$38:$BJ$73,7,0)),VLOOKUP(U70,'[1]男子プロ編決勝入力 '!$AW$38:$BJ$73,14,0),"")</f>
      </c>
      <c r="AC70" s="125">
        <f>VLOOKUP(U70,'[1]学校得点'!$B$60:$C$135,2,0)</f>
        <v>2</v>
      </c>
      <c r="AD70" s="80">
        <v>8</v>
      </c>
      <c r="AE70" s="83">
        <f>IF(ISNUMBER(VLOOKUP(AD70,'[1]男子プロ編決勝入力 '!$AW$38:$BG$73,7,0)),VLOOKUP(AD70,'[1]男子プロ編決勝入力 '!$AW$38:$BG$73,3,0),"")</f>
      </c>
      <c r="AF70" s="83">
        <f>IF(ISNUMBER(VLOOKUP(AD70,'[1]男子プロ編決勝入力 '!$AW$38:$BG$73,7,0)),VLOOKUP(AD70,'[1]男子プロ編決勝入力 '!$AW$38:$BG$73,5,0),"")</f>
      </c>
      <c r="AG70" s="84">
        <f>IF(ISNUMBER(VLOOKUP(AD70,'[1]男子プロ編決勝入力 '!$AW$38:$BG$73,7,0)),VLOOKUP(AD70,'[1]男子プロ編決勝入力 '!$AW$38:$BG$73,4,0),"")</f>
      </c>
      <c r="AH70" s="86">
        <f>IF(ISNUMBER(VLOOKUP(AD70,'[1]男子プロ編決勝入力 '!$AW$38:$BG$73,7,0)),VLOOKUP(AD70,'[1]男子プロ編決勝入力 '!$AW$38:$BG$73,11,0),"")</f>
      </c>
      <c r="AI70" s="99">
        <f>IF(ISNUMBER(VLOOKUP(AD70,'[1]男子プロ編決勝入力 '!$AW$38:$BG$73,7,0)),VLOOKUP(AD70,'[1]男子プロ編決勝入力 '!$AW$38:$BG$73,9,0),"")</f>
      </c>
      <c r="AJ70" s="87"/>
      <c r="AK70" s="127">
        <f>IF(ISNUMBER(VLOOKUP(AD70,'[1]男子プロ編決勝入力 '!$AW$38:$BJ$73,7,0)),VLOOKUP(AD70,'[1]男子プロ編決勝入力 '!$AW$38:$BJ$73,14,0),"")</f>
      </c>
      <c r="AL70" s="125">
        <f>VLOOKUP(AD70,'[1]学校得点'!$B$60:$C$135,2,0)</f>
        <v>1</v>
      </c>
      <c r="AM70" s="96"/>
    </row>
    <row r="71" spans="1:39" s="123" customFormat="1" ht="18.75" customHeight="1">
      <c r="A71" s="79" t="s">
        <v>25</v>
      </c>
      <c r="B71" s="45"/>
      <c r="C71" s="80"/>
      <c r="D71" s="83"/>
      <c r="E71" s="83"/>
      <c r="F71" s="84"/>
      <c r="G71" s="86"/>
      <c r="H71" s="87"/>
      <c r="I71" s="88"/>
      <c r="J71" s="130"/>
      <c r="K71" s="131"/>
      <c r="L71" s="80"/>
      <c r="M71" s="83"/>
      <c r="N71" s="83"/>
      <c r="O71" s="84"/>
      <c r="P71" s="86"/>
      <c r="Q71" s="87"/>
      <c r="R71" s="88"/>
      <c r="S71" s="130"/>
      <c r="T71" s="131"/>
      <c r="U71" s="80"/>
      <c r="V71" s="83"/>
      <c r="W71" s="83"/>
      <c r="X71" s="84"/>
      <c r="Y71" s="86"/>
      <c r="Z71" s="87"/>
      <c r="AA71" s="88"/>
      <c r="AB71" s="130"/>
      <c r="AC71" s="131"/>
      <c r="AD71" s="80"/>
      <c r="AE71" s="83"/>
      <c r="AF71" s="83"/>
      <c r="AG71" s="84"/>
      <c r="AH71" s="86"/>
      <c r="AI71" s="87"/>
      <c r="AJ71" s="93"/>
      <c r="AK71" s="132"/>
      <c r="AL71" s="131"/>
      <c r="AM71" s="96"/>
    </row>
    <row r="72" spans="1:39" s="123" customFormat="1" ht="18.75" customHeight="1">
      <c r="A72" s="79"/>
      <c r="B72" s="45" t="s">
        <v>40</v>
      </c>
      <c r="C72" s="80">
        <v>1</v>
      </c>
      <c r="D72" s="83" t="str">
        <f>IF(ISNUMBER(VLOOKUP(C72,'[1]男子プロ編決勝入力 '!$AW$74:$BG$109,7,0)),VLOOKUP(C72,'[1]男子プロ編決勝入力 '!$AW$74:$BG$109,3,0),"")</f>
        <v>坂井　雄介</v>
      </c>
      <c r="E72" s="83" t="str">
        <f>IF(ISNUMBER(VLOOKUP(C72,'[1]男子プロ編決勝入力 '!$AW$74:$BG$109,7,0)),VLOOKUP(C72,'[1]男子プロ編決勝入力 '!$AW$74:$BG$109,5,0),"")</f>
        <v>福野</v>
      </c>
      <c r="F72" s="84">
        <f>IF(ISNUMBER(VLOOKUP(C72,'[1]男子プロ編決勝入力 '!$AW$74:$BG$109,7,0)),VLOOKUP(C72,'[1]男子プロ編決勝入力 '!$AW$74:$BG$109,4,0),"")</f>
        <v>1</v>
      </c>
      <c r="G72" s="86">
        <f>IF(ISNUMBER(VLOOKUP(C72,'[1]男子プロ編決勝入力 '!$AW$74:$BG$109,7,0)),VLOOKUP(C72,'[1]男子プロ編決勝入力 '!$AW$74:$BG$109,11,0),"")</f>
      </c>
      <c r="H72" s="99" t="str">
        <f>IF(ISNUMBER(VLOOKUP(C72,'[1]男子プロ編決勝入力 '!$AW$74:$BG$109,7,0)),VLOOKUP(C72,'[1]男子プロ編決勝入力 '!$AW$74:$BG$109,9,0),"")</f>
        <v>４ｍ５５</v>
      </c>
      <c r="I72" s="99" t="str">
        <f>IF(ISNUMBER(VLOOKUP(C72,'[1]男子プロ編決勝入力 '!$AW$74:$BG$109,7,0)),VLOOKUP(C72,'[1]男子プロ編決勝入力 '!$AW$74:$BG$109,10,0),"")</f>
        <v>(+2.7)</v>
      </c>
      <c r="J72" s="127">
        <f>IF(ISNUMBER(VLOOKUP(C72,'[1]男子プロ編決勝入力 '!$AW$74:$BJ$109,7,0)),VLOOKUP(C72,'[1]男子プロ編決勝入力 '!$AW$74:$BJ$109,14,0),"")</f>
        <v>0</v>
      </c>
      <c r="K72" s="129">
        <f>VLOOKUP(C72,'[1]学校得点'!$B$60:$C$135,2,0)</f>
        <v>8</v>
      </c>
      <c r="L72" s="68">
        <v>2</v>
      </c>
      <c r="M72" s="83" t="str">
        <f>IF(ISNUMBER(VLOOKUP(L72,'[1]男子プロ編決勝入力 '!$AW$74:$BG$109,7,0)),VLOOKUP(L72,'[1]男子プロ編決勝入力 '!$AW$74:$BG$109,3,0),"")</f>
        <v>三山　浩宗</v>
      </c>
      <c r="N72" s="83" t="str">
        <f>IF(ISNUMBER(VLOOKUP(L72,'[1]男子プロ編決勝入力 '!$AW$74:$BG$109,7,0)),VLOOKUP(L72,'[1]男子プロ編決勝入力 '!$AW$74:$BG$109,5,0),"")</f>
        <v>般若</v>
      </c>
      <c r="O72" s="84">
        <f>IF(ISNUMBER(VLOOKUP(L72,'[1]男子プロ編決勝入力 '!$AW$74:$BG$109,7,0)),VLOOKUP(L72,'[1]男子プロ編決勝入力 '!$AW$74:$BG$109,4,0),"")</f>
        <v>1</v>
      </c>
      <c r="P72" s="86">
        <f>IF(ISNUMBER(VLOOKUP(L72,'[1]男子プロ編決勝入力 '!$AW$74:$BG$109,7,0)),VLOOKUP(L72,'[1]男子プロ編決勝入力 '!$AW$74:$BG$109,11,0),"")</f>
      </c>
      <c r="Q72" s="99" t="str">
        <f>IF(ISNUMBER(VLOOKUP(L72,'[1]男子プロ編決勝入力 '!$AW$74:$BG$109,7,0)),VLOOKUP(L72,'[1]男子プロ編決勝入力 '!$AW$74:$BG$109,9,0),"")</f>
        <v>４ｍ５４</v>
      </c>
      <c r="R72" s="99" t="str">
        <f>IF(ISNUMBER(VLOOKUP(L72,'[1]男子プロ編決勝入力 '!$AW$74:$BG$109,7,0)),VLOOKUP(L72,'[1]男子プロ編決勝入力 '!$AW$74:$BG$109,10,0),"")</f>
        <v>(+3.1)</v>
      </c>
      <c r="S72" s="127">
        <f>IF(ISNUMBER(VLOOKUP(L72,'[1]男子プロ編決勝入力 '!$AW$74:$BJ$109,7,0)),VLOOKUP(L72,'[1]男子プロ編決勝入力 '!$AW$74:$BJ$109,14,0),"")</f>
        <v>0</v>
      </c>
      <c r="T72" s="129">
        <f>VLOOKUP(L72,'[1]学校得点'!$B$60:$C$135,2,0)</f>
        <v>7</v>
      </c>
      <c r="U72" s="68">
        <v>3</v>
      </c>
      <c r="V72" s="83" t="str">
        <f>IF(ISNUMBER(VLOOKUP(U72,'[1]男子プロ編決勝入力 '!$AW$74:$BG$109,7,0)),VLOOKUP(U72,'[1]男子プロ編決勝入力 '!$AW$74:$BG$109,3,0),"")</f>
        <v>上坂　朋史</v>
      </c>
      <c r="W72" s="83" t="str">
        <f>IF(ISNUMBER(VLOOKUP(U72,'[1]男子プロ編決勝入力 '!$AW$74:$BG$109,7,0)),VLOOKUP(U72,'[1]男子プロ編決勝入力 '!$AW$74:$BG$109,5,0),"")</f>
        <v>福光</v>
      </c>
      <c r="X72" s="84">
        <f>IF(ISNUMBER(VLOOKUP(U72,'[1]男子プロ編決勝入力 '!$AW$74:$BG$109,7,0)),VLOOKUP(U72,'[1]男子プロ編決勝入力 '!$AW$74:$BG$109,4,0),"")</f>
        <v>1</v>
      </c>
      <c r="Y72" s="86">
        <f>IF(ISNUMBER(VLOOKUP(U72,'[1]男子プロ編決勝入力 '!$AW$74:$BG$109,7,0)),VLOOKUP(U72,'[1]男子プロ編決勝入力 '!$AW$74:$BG$109,11,0),"")</f>
      </c>
      <c r="Z72" s="99" t="str">
        <f>IF(ISNUMBER(VLOOKUP(U72,'[1]男子プロ編決勝入力 '!$AW$74:$BG$109,7,0)),VLOOKUP(U72,'[1]男子プロ編決勝入力 '!$AW$74:$BG$109,9,0),"")</f>
        <v>４ｍ４７</v>
      </c>
      <c r="AA72" s="99" t="str">
        <f>IF(ISNUMBER(VLOOKUP(U72,'[1]男子プロ編決勝入力 '!$AW$74:$BG$109,7,0)),VLOOKUP(U72,'[1]男子プロ編決勝入力 '!$AW$74:$BG$109,10,0),"")</f>
        <v>(+0.4)</v>
      </c>
      <c r="AB72" s="127">
        <f>IF(ISNUMBER(VLOOKUP(U72,'[1]男子プロ編決勝入力 '!$AW$74:$BJ$109,7,0)),VLOOKUP(U72,'[1]男子プロ編決勝入力 '!$AW$74:$BJ$109,14,0),"")</f>
        <v>0</v>
      </c>
      <c r="AC72" s="129">
        <f>VLOOKUP(U72,'[1]学校得点'!$B$60:$C$135,2,0)</f>
        <v>6</v>
      </c>
      <c r="AD72" s="80">
        <v>4</v>
      </c>
      <c r="AE72" s="83" t="str">
        <f>IF(ISNUMBER(VLOOKUP(AD72,'[1]男子プロ編決勝入力 '!$AW$74:$BG$109,7,0)),VLOOKUP(AD72,'[1]男子プロ編決勝入力 '!$AW$74:$BG$109,3,0),"")</f>
        <v>上田　侑椰</v>
      </c>
      <c r="AF72" s="83" t="str">
        <f>IF(ISNUMBER(VLOOKUP(AD72,'[1]男子プロ編決勝入力 '!$AW$74:$BG$109,7,0)),VLOOKUP(AD72,'[1]男子プロ編決勝入力 '!$AW$74:$BG$109,5,0),"")</f>
        <v>福光</v>
      </c>
      <c r="AG72" s="84">
        <f>IF(ISNUMBER(VLOOKUP(AD72,'[1]男子プロ編決勝入力 '!$AW$74:$BG$109,7,0)),VLOOKUP(AD72,'[1]男子プロ編決勝入力 '!$AW$74:$BG$109,4,0),"")</f>
        <v>1</v>
      </c>
      <c r="AH72" s="86">
        <f>IF(ISNUMBER(VLOOKUP(AD72,'[1]男子プロ編決勝入力 '!$AW$74:$BG$109,7,0)),VLOOKUP(AD72,'[1]男子プロ編決勝入力 '!$AW$74:$BG$109,11,0),"")</f>
      </c>
      <c r="AI72" s="99" t="str">
        <f>IF(ISNUMBER(VLOOKUP(AD72,'[1]男子プロ編決勝入力 '!$AW$74:$BG$109,7,0)),VLOOKUP(AD72,'[1]男子プロ編決勝入力 '!$AW$74:$BG$109,9,0),"")</f>
        <v>４ｍ４０</v>
      </c>
      <c r="AJ72" s="99" t="str">
        <f>IF(ISNUMBER(VLOOKUP(AD72,'[1]男子プロ編決勝入力 '!$AW$74:$BG$109,7,0)),VLOOKUP(AD72,'[1]男子プロ編決勝入力 '!$AW$74:$BG$109,10,0),"")</f>
        <v>(+2.8)</v>
      </c>
      <c r="AK72" s="127">
        <f>IF(ISNUMBER(VLOOKUP(AD72,'[1]男子プロ編決勝入力 '!$AW$74:$BJ$109,7,0)),VLOOKUP(AD72,'[1]男子プロ編決勝入力 '!$AW$74:$BJ$109,14,0),"")</f>
        <v>0</v>
      </c>
      <c r="AL72" s="129">
        <f>VLOOKUP(AD72,'[1]学校得点'!$B$60:$C$135,2,0)</f>
        <v>5</v>
      </c>
      <c r="AM72" s="96"/>
    </row>
    <row r="73" spans="1:39" s="123" customFormat="1" ht="18.75" customHeight="1">
      <c r="A73" s="79" t="s">
        <v>27</v>
      </c>
      <c r="B73" s="45"/>
      <c r="C73" s="80">
        <v>5</v>
      </c>
      <c r="D73" s="83" t="str">
        <f>IF(ISNUMBER(VLOOKUP(C73,'[1]男子プロ編決勝入力 '!$AW$74:$BG$109,7,0)),VLOOKUP(C73,'[1]男子プロ編決勝入力 '!$AW$74:$BG$109,3,0),"")</f>
        <v>村野　賢伸</v>
      </c>
      <c r="E73" s="83" t="str">
        <f>IF(ISNUMBER(VLOOKUP(C73,'[1]男子プロ編決勝入力 '!$AW$74:$BG$109,7,0)),VLOOKUP(C73,'[1]男子プロ編決勝入力 '!$AW$74:$BG$109,5,0),"")</f>
        <v>庄西</v>
      </c>
      <c r="F73" s="84">
        <f>IF(ISNUMBER(VLOOKUP(C73,'[1]男子プロ編決勝入力 '!$AW$74:$BG$109,7,0)),VLOOKUP(C73,'[1]男子プロ編決勝入力 '!$AW$74:$BG$109,4,0),"")</f>
        <v>1</v>
      </c>
      <c r="G73" s="86">
        <f>IF(ISNUMBER(VLOOKUP(C73,'[1]男子プロ編決勝入力 '!$AW$74:$BG$109,7,0)),VLOOKUP(C73,'[1]男子プロ編決勝入力 '!$AW$74:$BG$109,11,0),"")</f>
      </c>
      <c r="H73" s="99" t="str">
        <f>IF(ISNUMBER(VLOOKUP(C73,'[1]男子プロ編決勝入力 '!$AW$74:$BG$109,7,0)),VLOOKUP(C73,'[1]男子プロ編決勝入力 '!$AW$74:$BG$109,9,0),"")</f>
        <v>４ｍ３９</v>
      </c>
      <c r="I73" s="99" t="str">
        <f>IF(ISNUMBER(VLOOKUP(C73,'[1]男子プロ編決勝入力 '!$AW$74:$BG$109,7,0)),VLOOKUP(C73,'[1]男子プロ編決勝入力 '!$AW$74:$BG$109,10,0),"")</f>
        <v>(+1.2)</v>
      </c>
      <c r="J73" s="127">
        <f>IF(ISNUMBER(VLOOKUP(C73,'[1]男子プロ編決勝入力 '!$AW$74:$BJ$109,7,0)),VLOOKUP(C73,'[1]男子プロ編決勝入力 '!$AW$74:$BJ$109,14,0),"")</f>
        <v>0</v>
      </c>
      <c r="K73" s="125">
        <f>VLOOKUP(C73,'[1]学校得点'!$B$60:$C$135,2,0)</f>
        <v>4</v>
      </c>
      <c r="L73" s="80">
        <v>6</v>
      </c>
      <c r="M73" s="83" t="str">
        <f>IF(ISNUMBER(VLOOKUP(L73,'[1]男子プロ編決勝入力 '!$AW$74:$BG$109,7,0)),VLOOKUP(L73,'[1]男子プロ編決勝入力 '!$AW$74:$BG$109,3,0),"")</f>
        <v>横川　悟</v>
      </c>
      <c r="N73" s="83" t="str">
        <f>IF(ISNUMBER(VLOOKUP(L73,'[1]男子プロ編決勝入力 '!$AW$74:$BG$109,7,0)),VLOOKUP(L73,'[1]男子プロ編決勝入力 '!$AW$74:$BG$109,5,0),"")</f>
        <v>井波</v>
      </c>
      <c r="O73" s="84">
        <f>IF(ISNUMBER(VLOOKUP(L73,'[1]男子プロ編決勝入力 '!$AW$74:$BG$109,7,0)),VLOOKUP(L73,'[1]男子プロ編決勝入力 '!$AW$74:$BG$109,4,0),"")</f>
        <v>1</v>
      </c>
      <c r="P73" s="86">
        <f>IF(ISNUMBER(VLOOKUP(L73,'[1]男子プロ編決勝入力 '!$AW$74:$BG$109,7,0)),VLOOKUP(L73,'[1]男子プロ編決勝入力 '!$AW$74:$BG$109,11,0),"")</f>
      </c>
      <c r="Q73" s="99" t="str">
        <f>IF(ISNUMBER(VLOOKUP(L73,'[1]男子プロ編決勝入力 '!$AW$74:$BG$109,7,0)),VLOOKUP(L73,'[1]男子プロ編決勝入力 '!$AW$74:$BG$109,9,0),"")</f>
        <v>４ｍ３０</v>
      </c>
      <c r="R73" s="99" t="str">
        <f>IF(ISNUMBER(VLOOKUP(L73,'[1]男子プロ編決勝入力 '!$AW$74:$BG$109,7,0)),VLOOKUP(L73,'[1]男子プロ編決勝入力 '!$AW$74:$BG$109,10,0),"")</f>
        <v>(+1.3)</v>
      </c>
      <c r="S73" s="127">
        <f>IF(ISNUMBER(VLOOKUP(L73,'[1]男子プロ編決勝入力 '!$AW$74:$BJ$109,7,0)),VLOOKUP(L73,'[1]男子プロ編決勝入力 '!$AW$74:$BJ$109,14,0),"")</f>
        <v>0</v>
      </c>
      <c r="T73" s="125">
        <f>VLOOKUP(L73,'[1]学校得点'!$B$60:$C$135,2,0)</f>
        <v>3</v>
      </c>
      <c r="U73" s="80">
        <v>7</v>
      </c>
      <c r="V73" s="83" t="str">
        <f>IF(ISNUMBER(VLOOKUP(U73,'[1]男子プロ編決勝入力 '!$AW$74:$BG$109,7,0)),VLOOKUP(U73,'[1]男子プロ編決勝入力 '!$AW$74:$BG$109,3,0),"")</f>
        <v>石黒　敦也</v>
      </c>
      <c r="W73" s="83" t="str">
        <f>IF(ISNUMBER(VLOOKUP(U73,'[1]男子プロ編決勝入力 '!$AW$74:$BG$109,7,0)),VLOOKUP(U73,'[1]男子プロ編決勝入力 '!$AW$74:$BG$109,5,0),"")</f>
        <v>出町</v>
      </c>
      <c r="X73" s="84">
        <f>IF(ISNUMBER(VLOOKUP(U73,'[1]男子プロ編決勝入力 '!$AW$74:$BG$109,7,0)),VLOOKUP(U73,'[1]男子プロ編決勝入力 '!$AW$74:$BG$109,4,0),"")</f>
        <v>1</v>
      </c>
      <c r="Y73" s="86">
        <f>IF(ISNUMBER(VLOOKUP(U73,'[1]男子プロ編決勝入力 '!$AW$74:$BG$109,7,0)),VLOOKUP(U73,'[1]男子プロ編決勝入力 '!$AW$74:$BG$109,11,0),"")</f>
      </c>
      <c r="Z73" s="99" t="str">
        <f>IF(ISNUMBER(VLOOKUP(U73,'[1]男子プロ編決勝入力 '!$AW$74:$BG$109,7,0)),VLOOKUP(U73,'[1]男子プロ編決勝入力 '!$AW$74:$BG$109,9,0),"")</f>
        <v>４ｍ２３</v>
      </c>
      <c r="AA73" s="99" t="str">
        <f>IF(ISNUMBER(VLOOKUP(U73,'[1]男子プロ編決勝入力 '!$AW$74:$BG$109,7,0)),VLOOKUP(U73,'[1]男子プロ編決勝入力 '!$AW$74:$BG$109,10,0),"")</f>
        <v>(+2.5)</v>
      </c>
      <c r="AB73" s="127">
        <f>IF(ISNUMBER(VLOOKUP(U73,'[1]男子プロ編決勝入力 '!$AW$74:$BJ$109,7,0)),VLOOKUP(U73,'[1]男子プロ編決勝入力 '!$AW$74:$BJ$109,14,0),"")</f>
        <v>0</v>
      </c>
      <c r="AC73" s="125">
        <f>VLOOKUP(U73,'[1]学校得点'!$B$60:$C$135,2,0)</f>
        <v>2</v>
      </c>
      <c r="AD73" s="80">
        <v>8</v>
      </c>
      <c r="AE73" s="83" t="str">
        <f>IF(ISNUMBER(VLOOKUP(AD73,'[1]男子プロ編決勝入力 '!$AW$74:$BG$109,7,0)),VLOOKUP(AD73,'[1]男子プロ編決勝入力 '!$AW$74:$BG$109,3,0),"")</f>
        <v>山本　優翔</v>
      </c>
      <c r="AF73" s="83" t="str">
        <f>IF(ISNUMBER(VLOOKUP(AD73,'[1]男子プロ編決勝入力 '!$AW$74:$BG$109,7,0)),VLOOKUP(AD73,'[1]男子プロ編決勝入力 '!$AW$74:$BG$109,5,0),"")</f>
        <v>井波</v>
      </c>
      <c r="AG73" s="84">
        <f>IF(ISNUMBER(VLOOKUP(AD73,'[1]男子プロ編決勝入力 '!$AW$74:$BG$109,7,0)),VLOOKUP(AD73,'[1]男子プロ編決勝入力 '!$AW$74:$BG$109,4,0),"")</f>
        <v>1</v>
      </c>
      <c r="AH73" s="86">
        <f>IF(ISNUMBER(VLOOKUP(AD73,'[1]男子プロ編決勝入力 '!$AW$74:$BG$109,7,0)),VLOOKUP(AD73,'[1]男子プロ編決勝入力 '!$AW$74:$BG$109,11,0),"")</f>
      </c>
      <c r="AI73" s="99" t="str">
        <f>IF(ISNUMBER(VLOOKUP(AD73,'[1]男子プロ編決勝入力 '!$AW$74:$BG$109,7,0)),VLOOKUP(AD73,'[1]男子プロ編決勝入力 '!$AW$74:$BG$109,9,0),"")</f>
        <v>４ｍ２３</v>
      </c>
      <c r="AJ73" s="99" t="str">
        <f>IF(ISNUMBER(VLOOKUP(AD73,'[1]男子プロ編決勝入力 '!$AW$74:$BG$109,7,0)),VLOOKUP(AD73,'[1]男子プロ編決勝入力 '!$AW$74:$BG$109,10,0),"")</f>
        <v>(+4.1)</v>
      </c>
      <c r="AK73" s="127">
        <f>IF(ISNUMBER(VLOOKUP(AD73,'[1]男子プロ編決勝入力 '!$AW$74:$BJ$109,7,0)),VLOOKUP(AD73,'[1]男子プロ編決勝入力 '!$AW$74:$BJ$109,14,0),"")</f>
        <v>0</v>
      </c>
      <c r="AL73" s="125">
        <f>VLOOKUP(AD73,'[1]学校得点'!$B$60:$C$135,2,0)</f>
        <v>1</v>
      </c>
      <c r="AM73" s="96"/>
    </row>
    <row r="74" spans="1:39" s="123" customFormat="1" ht="18.75" customHeight="1">
      <c r="A74" s="79"/>
      <c r="B74" s="45"/>
      <c r="C74" s="80"/>
      <c r="D74" s="83"/>
      <c r="E74" s="83"/>
      <c r="F74" s="84"/>
      <c r="G74" s="86"/>
      <c r="H74" s="87"/>
      <c r="I74" s="88"/>
      <c r="J74" s="126"/>
      <c r="K74" s="125"/>
      <c r="L74" s="80"/>
      <c r="M74" s="83"/>
      <c r="N74" s="83"/>
      <c r="O74" s="84"/>
      <c r="P74" s="86"/>
      <c r="Q74" s="87"/>
      <c r="R74" s="88"/>
      <c r="S74" s="126"/>
      <c r="T74" s="125"/>
      <c r="U74" s="80"/>
      <c r="V74" s="83"/>
      <c r="W74" s="83"/>
      <c r="X74" s="84"/>
      <c r="Y74" s="86"/>
      <c r="Z74" s="87"/>
      <c r="AA74" s="88"/>
      <c r="AB74" s="126"/>
      <c r="AC74" s="125"/>
      <c r="AD74" s="80"/>
      <c r="AE74" s="83"/>
      <c r="AF74" s="83"/>
      <c r="AG74" s="84"/>
      <c r="AH74" s="86"/>
      <c r="AI74" s="87"/>
      <c r="AJ74" s="93"/>
      <c r="AK74" s="128"/>
      <c r="AL74" s="125"/>
      <c r="AM74" s="96"/>
    </row>
    <row r="75" spans="1:39" ht="18.75" customHeight="1">
      <c r="A75" s="79" t="s">
        <v>28</v>
      </c>
      <c r="B75" s="45" t="s">
        <v>41</v>
      </c>
      <c r="C75" s="80">
        <v>1</v>
      </c>
      <c r="D75" s="83" t="str">
        <f>IF(ISNUMBER(VLOOKUP(C75,'[1]男子プロ編決勝入力 '!$AW$110:$BG$145,7,0)),VLOOKUP(C75,'[1]男子プロ編決勝入力 '!$AW$110:$BG$145,3,0),"")</f>
        <v>利川　瑛博</v>
      </c>
      <c r="E75" s="83" t="str">
        <f>IF(ISNUMBER(VLOOKUP(C75,'[1]男子プロ編決勝入力 '!$AW$110:$BG$145,7,0)),VLOOKUP(C75,'[1]男子プロ編決勝入力 '!$AW$110:$BG$145,5,0),"")</f>
        <v>吉江</v>
      </c>
      <c r="F75" s="84">
        <f>IF(ISNUMBER(VLOOKUP(C75,'[1]男子プロ編決勝入力 '!$AW$110:$BG$145,7,0)),VLOOKUP(C75,'[1]男子プロ編決勝入力 '!$AW$110:$BG$145,4,0),"")</f>
        <v>3</v>
      </c>
      <c r="G75" s="86" t="str">
        <f>IF(ISNUMBER(VLOOKUP(C75,'[1]男子プロ編決勝入力 '!$AW$110:$BG$145,7,0)),VLOOKUP(C75,'[1]男子プロ編決勝入力 '!$AW$110:$BG$145,11,0),"")</f>
        <v>大会新</v>
      </c>
      <c r="H75" s="99" t="str">
        <f>IF(ISNUMBER(VLOOKUP(C75,'[1]男子プロ編決勝入力 '!$AW$110:$BG$145,7,0)),VLOOKUP(C75,'[1]男子プロ編決勝入力 '!$AW$110:$BG$145,9,0),"")</f>
        <v>６ｍ７７</v>
      </c>
      <c r="I75" s="99" t="str">
        <f>IF(ISNUMBER(VLOOKUP(C75,'[1]男子プロ編決勝入力 '!$AW$110:$BG$145,7,0)),VLOOKUP(C75,'[1]男子プロ編決勝入力 '!$AW$110:$BG$145,10,0),"")</f>
        <v>( 0.0)</v>
      </c>
      <c r="J75" s="127">
        <f>IF(ISNUMBER(VLOOKUP(C75,'[1]男子プロ編決勝入力 '!$AW$110:$BJ$145,7,0)),VLOOKUP(C75,'[1]男子プロ編決勝入力 '!$AW$110:$BJ$145,14,0),"")</f>
        <v>0</v>
      </c>
      <c r="K75" s="129">
        <f>VLOOKUP(C75,'[1]学校得点'!$B$60:$C$135,2,0)</f>
        <v>8</v>
      </c>
      <c r="L75" s="68">
        <v>2</v>
      </c>
      <c r="M75" s="83" t="str">
        <f>IF(ISNUMBER(VLOOKUP(L75,'[1]男子プロ編決勝入力 '!$AW$110:$BG$145,7,0)),VLOOKUP(L75,'[1]男子プロ編決勝入力 '!$AW$110:$BG$145,3,0),"")</f>
        <v>高田　泰知</v>
      </c>
      <c r="N75" s="83" t="str">
        <f>IF(ISNUMBER(VLOOKUP(L75,'[1]男子プロ編決勝入力 '!$AW$110:$BG$145,7,0)),VLOOKUP(L75,'[1]男子プロ編決勝入力 '!$AW$110:$BG$145,5,0),"")</f>
        <v>井波</v>
      </c>
      <c r="O75" s="84">
        <f>IF(ISNUMBER(VLOOKUP(L75,'[1]男子プロ編決勝入力 '!$AW$110:$BG$145,7,0)),VLOOKUP(L75,'[1]男子プロ編決勝入力 '!$AW$110:$BG$145,4,0),"")</f>
        <v>3</v>
      </c>
      <c r="P75" s="86">
        <f>IF(ISNUMBER(VLOOKUP(L75,'[1]男子プロ編決勝入力 '!$AW$110:$BG$145,7,0)),VLOOKUP(L75,'[1]男子プロ編決勝入力 '!$AW$110:$BG$145,11,0),"")</f>
      </c>
      <c r="Q75" s="99" t="str">
        <f>IF(ISNUMBER(VLOOKUP(L75,'[1]男子プロ編決勝入力 '!$AW$110:$BG$145,7,0)),VLOOKUP(L75,'[1]男子プロ編決勝入力 '!$AW$110:$BG$145,9,0),"")</f>
        <v>５ｍ９０</v>
      </c>
      <c r="R75" s="99" t="str">
        <f>IF(ISNUMBER(VLOOKUP(L75,'[1]男子プロ編決勝入力 '!$AW$110:$BG$145,7,0)),VLOOKUP(L75,'[1]男子プロ編決勝入力 '!$AW$110:$BG$145,10,0),"")</f>
        <v>( 0.0)</v>
      </c>
      <c r="S75" s="127">
        <f>IF(ISNUMBER(VLOOKUP(L75,'[1]男子プロ編決勝入力 '!$AW$110:$BJ$145,7,0)),VLOOKUP(L75,'[1]男子プロ編決勝入力 '!$AW$110:$BJ$145,14,0),"")</f>
        <v>0</v>
      </c>
      <c r="T75" s="129">
        <f>VLOOKUP(L75,'[1]学校得点'!$B$60:$C$135,2,0)</f>
        <v>7</v>
      </c>
      <c r="U75" s="68">
        <v>3</v>
      </c>
      <c r="V75" s="83" t="str">
        <f>IF(ISNUMBER(VLOOKUP(U75,'[1]男子プロ編決勝入力 '!$AW$110:$BG$145,7,0)),VLOOKUP(U75,'[1]男子プロ編決勝入力 '!$AW$110:$BG$145,3,0),"")</f>
        <v>酒井　拓海</v>
      </c>
      <c r="W75" s="83" t="str">
        <f>IF(ISNUMBER(VLOOKUP(U75,'[1]男子プロ編決勝入力 '!$AW$110:$BG$145,7,0)),VLOOKUP(U75,'[1]男子プロ編決勝入力 '!$AW$110:$BG$145,5,0),"")</f>
        <v>城端</v>
      </c>
      <c r="X75" s="84">
        <f>IF(ISNUMBER(VLOOKUP(U75,'[1]男子プロ編決勝入力 '!$AW$110:$BG$145,7,0)),VLOOKUP(U75,'[1]男子プロ編決勝入力 '!$AW$110:$BG$145,4,0),"")</f>
        <v>3</v>
      </c>
      <c r="Y75" s="86">
        <f>IF(ISNUMBER(VLOOKUP(U75,'[1]男子プロ編決勝入力 '!$AW$110:$BG$145,7,0)),VLOOKUP(U75,'[1]男子プロ編決勝入力 '!$AW$110:$BG$145,11,0),"")</f>
      </c>
      <c r="Z75" s="99" t="str">
        <f>IF(ISNUMBER(VLOOKUP(U75,'[1]男子プロ編決勝入力 '!$AW$110:$BG$145,7,0)),VLOOKUP(U75,'[1]男子プロ編決勝入力 '!$AW$110:$BG$145,9,0),"")</f>
        <v>５ｍ３３</v>
      </c>
      <c r="AA75" s="99" t="str">
        <f>IF(ISNUMBER(VLOOKUP(U75,'[1]男子プロ編決勝入力 '!$AW$110:$BG$145,7,0)),VLOOKUP(U75,'[1]男子プロ編決勝入力 '!$AW$110:$BG$145,10,0),"")</f>
        <v>( 0.0)</v>
      </c>
      <c r="AB75" s="127">
        <f>IF(ISNUMBER(VLOOKUP(U75,'[1]男子プロ編決勝入力 '!$AW$110:$BJ$145,7,0)),VLOOKUP(U75,'[1]男子プロ編決勝入力 '!$AW$110:$BJ$145,14,0),"")</f>
        <v>0</v>
      </c>
      <c r="AC75" s="129">
        <f>VLOOKUP(U75,'[1]学校得点'!$B$60:$C$135,2,0)</f>
        <v>6</v>
      </c>
      <c r="AD75" s="80">
        <v>4</v>
      </c>
      <c r="AE75" s="83" t="str">
        <f>IF(ISNUMBER(VLOOKUP(AD75,'[1]男子プロ編決勝入力 '!$AW$110:$BG$145,7,0)),VLOOKUP(AD75,'[1]男子プロ編決勝入力 '!$AW$110:$BG$145,3,0),"")</f>
        <v>西野　剛史</v>
      </c>
      <c r="AF75" s="83" t="str">
        <f>IF(ISNUMBER(VLOOKUP(AD75,'[1]男子プロ編決勝入力 '!$AW$110:$BG$145,7,0)),VLOOKUP(AD75,'[1]男子プロ編決勝入力 '!$AW$110:$BG$145,5,0),"")</f>
        <v>蟹谷</v>
      </c>
      <c r="AG75" s="84">
        <f>IF(ISNUMBER(VLOOKUP(AD75,'[1]男子プロ編決勝入力 '!$AW$110:$BG$145,7,0)),VLOOKUP(AD75,'[1]男子プロ編決勝入力 '!$AW$110:$BG$145,4,0),"")</f>
        <v>3</v>
      </c>
      <c r="AH75" s="86">
        <f>IF(ISNUMBER(VLOOKUP(AD75,'[1]男子プロ編決勝入力 '!$AW$110:$BG$145,7,0)),VLOOKUP(AD75,'[1]男子プロ編決勝入力 '!$AW$110:$BG$145,11,0),"")</f>
      </c>
      <c r="AI75" s="99" t="str">
        <f>IF(ISNUMBER(VLOOKUP(AD75,'[1]男子プロ編決勝入力 '!$AW$110:$BG$145,7,0)),VLOOKUP(AD75,'[1]男子プロ編決勝入力 '!$AW$110:$BG$145,9,0),"")</f>
        <v>５ｍ２９</v>
      </c>
      <c r="AJ75" s="99" t="str">
        <f>IF(ISNUMBER(VLOOKUP(AD75,'[1]男子プロ編決勝入力 '!$AW$110:$BG$145,7,0)),VLOOKUP(AD75,'[1]男子プロ編決勝入力 '!$AW$110:$BG$145,10,0),"")</f>
        <v>( 0.0)</v>
      </c>
      <c r="AK75" s="127">
        <f>IF(ISNUMBER(VLOOKUP(AD75,'[1]男子プロ編決勝入力 '!$AW$110:$BJ$145,7,0)),VLOOKUP(AD75,'[1]男子プロ編決勝入力 '!$AW$110:$BJ$145,14,0),"")</f>
        <v>0</v>
      </c>
      <c r="AL75" s="129">
        <f>VLOOKUP(AD75,'[1]学校得点'!$B$60:$C$135,2,0)</f>
        <v>5</v>
      </c>
      <c r="AM75" s="96"/>
    </row>
    <row r="76" spans="1:39" ht="18.75" customHeight="1">
      <c r="A76" s="79"/>
      <c r="B76" s="45"/>
      <c r="C76" s="80">
        <v>5</v>
      </c>
      <c r="D76" s="83" t="str">
        <f>IF(ISNUMBER(VLOOKUP(C76,'[1]男子プロ編決勝入力 '!$AW$110:$BG$145,7,0)),VLOOKUP(C76,'[1]男子プロ編決勝入力 '!$AW$110:$BG$145,3,0),"")</f>
        <v>高畑　喬太</v>
      </c>
      <c r="E76" s="83" t="str">
        <f>IF(ISNUMBER(VLOOKUP(C76,'[1]男子プロ編決勝入力 '!$AW$110:$BG$145,7,0)),VLOOKUP(C76,'[1]男子プロ編決勝入力 '!$AW$110:$BG$145,5,0),"")</f>
        <v>井波</v>
      </c>
      <c r="F76" s="84">
        <f>IF(ISNUMBER(VLOOKUP(C76,'[1]男子プロ編決勝入力 '!$AW$110:$BG$145,7,0)),VLOOKUP(C76,'[1]男子プロ編決勝入力 '!$AW$110:$BG$145,4,0),"")</f>
        <v>3</v>
      </c>
      <c r="G76" s="86">
        <f>IF(ISNUMBER(VLOOKUP(C76,'[1]男子プロ編決勝入力 '!$AW$110:$BG$145,7,0)),VLOOKUP(C76,'[1]男子プロ編決勝入力 '!$AW$110:$BG$145,11,0),"")</f>
      </c>
      <c r="H76" s="99" t="str">
        <f>IF(ISNUMBER(VLOOKUP(C76,'[1]男子プロ編決勝入力 '!$AW$110:$BG$145,7,0)),VLOOKUP(C76,'[1]男子プロ編決勝入力 '!$AW$110:$BG$145,9,0),"")</f>
        <v>５ｍ２４</v>
      </c>
      <c r="I76" s="99" t="str">
        <f>IF(ISNUMBER(VLOOKUP(C76,'[1]男子プロ編決勝入力 '!$AW$110:$BG$145,7,0)),VLOOKUP(C76,'[1]男子プロ編決勝入力 '!$AW$110:$BG$145,10,0),"")</f>
        <v>( 0.0)</v>
      </c>
      <c r="J76" s="127">
        <f>IF(ISNUMBER(VLOOKUP(C76,'[1]男子プロ編決勝入力 '!$AW$110:$BJ$145,7,0)),VLOOKUP(C76,'[1]男子プロ編決勝入力 '!$AW$110:$BJ$145,14,0),"")</f>
        <v>0</v>
      </c>
      <c r="K76" s="125">
        <f>VLOOKUP(C76,'[1]学校得点'!$B$60:$C$135,2,0)</f>
        <v>4</v>
      </c>
      <c r="L76" s="80">
        <v>6</v>
      </c>
      <c r="M76" s="83" t="str">
        <f>IF(ISNUMBER(VLOOKUP(L76,'[1]男子プロ編決勝入力 '!$AW$110:$BG$145,7,0)),VLOOKUP(L76,'[1]男子プロ編決勝入力 '!$AW$110:$BG$145,3,0),"")</f>
        <v>江上　勝也</v>
      </c>
      <c r="N76" s="83" t="str">
        <f>IF(ISNUMBER(VLOOKUP(L76,'[1]男子プロ編決勝入力 '!$AW$110:$BG$145,7,0)),VLOOKUP(L76,'[1]男子プロ編決勝入力 '!$AW$110:$BG$145,5,0),"")</f>
        <v>福野</v>
      </c>
      <c r="O76" s="84">
        <f>IF(ISNUMBER(VLOOKUP(L76,'[1]男子プロ編決勝入力 '!$AW$110:$BG$145,7,0)),VLOOKUP(L76,'[1]男子プロ編決勝入力 '!$AW$110:$BG$145,4,0),"")</f>
        <v>3</v>
      </c>
      <c r="P76" s="86">
        <f>IF(ISNUMBER(VLOOKUP(L76,'[1]男子プロ編決勝入力 '!$AW$110:$BG$145,7,0)),VLOOKUP(L76,'[1]男子プロ編決勝入力 '!$AW$110:$BG$145,11,0),"")</f>
      </c>
      <c r="Q76" s="99" t="str">
        <f>IF(ISNUMBER(VLOOKUP(L76,'[1]男子プロ編決勝入力 '!$AW$110:$BG$145,7,0)),VLOOKUP(L76,'[1]男子プロ編決勝入力 '!$AW$110:$BG$145,9,0),"")</f>
        <v>５ｍ２１</v>
      </c>
      <c r="R76" s="99" t="str">
        <f>IF(ISNUMBER(VLOOKUP(L76,'[1]男子プロ編決勝入力 '!$AW$110:$BG$145,7,0)),VLOOKUP(L76,'[1]男子プロ編決勝入力 '!$AW$110:$BG$145,10,0),"")</f>
        <v>( 0.0)</v>
      </c>
      <c r="S76" s="127">
        <f>IF(ISNUMBER(VLOOKUP(L76,'[1]男子プロ編決勝入力 '!$AW$110:$BJ$145,7,0)),VLOOKUP(L76,'[1]男子プロ編決勝入力 '!$AW$110:$BJ$145,14,0),"")</f>
        <v>0</v>
      </c>
      <c r="T76" s="125">
        <f>VLOOKUP(L76,'[1]学校得点'!$B$60:$C$135,2,0)</f>
        <v>3</v>
      </c>
      <c r="U76" s="80">
        <v>7</v>
      </c>
      <c r="V76" s="83" t="str">
        <f>IF(ISNUMBER(VLOOKUP(U76,'[1]男子プロ編決勝入力 '!$AW$110:$BG$145,7,0)),VLOOKUP(U76,'[1]男子プロ編決勝入力 '!$AW$110:$BG$145,3,0),"")</f>
        <v>岩崎　秦治</v>
      </c>
      <c r="W76" s="83" t="str">
        <f>IF(ISNUMBER(VLOOKUP(U76,'[1]男子プロ編決勝入力 '!$AW$110:$BG$145,7,0)),VLOOKUP(U76,'[1]男子プロ編決勝入力 '!$AW$110:$BG$145,5,0),"")</f>
        <v>城端</v>
      </c>
      <c r="X76" s="84">
        <f>IF(ISNUMBER(VLOOKUP(U76,'[1]男子プロ編決勝入力 '!$AW$110:$BG$145,7,0)),VLOOKUP(U76,'[1]男子プロ編決勝入力 '!$AW$110:$BG$145,4,0),"")</f>
        <v>3</v>
      </c>
      <c r="Y76" s="86">
        <f>IF(ISNUMBER(VLOOKUP(U76,'[1]男子プロ編決勝入力 '!$AW$110:$BG$145,7,0)),VLOOKUP(U76,'[1]男子プロ編決勝入力 '!$AW$110:$BG$145,11,0),"")</f>
      </c>
      <c r="Z76" s="99" t="str">
        <f>IF(ISNUMBER(VLOOKUP(U76,'[1]男子プロ編決勝入力 '!$AW$110:$BG$145,7,0)),VLOOKUP(U76,'[1]男子プロ編決勝入力 '!$AW$110:$BG$145,9,0),"")</f>
        <v>５ｍ１１</v>
      </c>
      <c r="AA76" s="99" t="str">
        <f>IF(ISNUMBER(VLOOKUP(U76,'[1]男子プロ編決勝入力 '!$AW$110:$BG$145,7,0)),VLOOKUP(U76,'[1]男子プロ編決勝入力 '!$AW$110:$BG$145,10,0),"")</f>
        <v>( 0.0)</v>
      </c>
      <c r="AB76" s="127">
        <f>IF(ISNUMBER(VLOOKUP(U76,'[1]男子プロ編決勝入力 '!$AW$110:$BJ$145,7,0)),VLOOKUP(U76,'[1]男子プロ編決勝入力 '!$AW$110:$BJ$145,14,0),"")</f>
        <v>0</v>
      </c>
      <c r="AC76" s="125">
        <f>VLOOKUP(U76,'[1]学校得点'!$B$60:$C$135,2,0)</f>
        <v>2</v>
      </c>
      <c r="AD76" s="80">
        <v>8</v>
      </c>
      <c r="AE76" s="83" t="str">
        <f>IF(ISNUMBER(VLOOKUP(AD76,'[1]男子プロ編決勝入力 '!$AW$110:$BG$145,7,0)),VLOOKUP(AD76,'[1]男子プロ編決勝入力 '!$AW$110:$BG$145,3,0),"")</f>
        <v>中山　祥太</v>
      </c>
      <c r="AF76" s="83" t="str">
        <f>IF(ISNUMBER(VLOOKUP(AD76,'[1]男子プロ編決勝入力 '!$AW$110:$BG$145,7,0)),VLOOKUP(AD76,'[1]男子プロ編決勝入力 '!$AW$110:$BG$145,5,0),"")</f>
        <v>福光</v>
      </c>
      <c r="AG76" s="84">
        <f>IF(ISNUMBER(VLOOKUP(AD76,'[1]男子プロ編決勝入力 '!$AW$110:$BG$145,7,0)),VLOOKUP(AD76,'[1]男子プロ編決勝入力 '!$AW$110:$BG$145,4,0),"")</f>
        <v>3</v>
      </c>
      <c r="AH76" s="86">
        <f>IF(ISNUMBER(VLOOKUP(AD76,'[1]男子プロ編決勝入力 '!$AW$110:$BG$145,7,0)),VLOOKUP(AD76,'[1]男子プロ編決勝入力 '!$AW$110:$BG$145,11,0),"")</f>
      </c>
      <c r="AI76" s="99" t="str">
        <f>IF(ISNUMBER(VLOOKUP(AD76,'[1]男子プロ編決勝入力 '!$AW$110:$BG$145,7,0)),VLOOKUP(AD76,'[1]男子プロ編決勝入力 '!$AW$110:$BG$145,9,0),"")</f>
        <v>４ｍ９３</v>
      </c>
      <c r="AJ76" s="99" t="str">
        <f>IF(ISNUMBER(VLOOKUP(AD76,'[1]男子プロ編決勝入力 '!$AW$110:$BG$145,7,0)),VLOOKUP(AD76,'[1]男子プロ編決勝入力 '!$AW$110:$BG$145,10,0),"")</f>
        <v>( 0.0)</v>
      </c>
      <c r="AK76" s="127">
        <f>IF(ISNUMBER(VLOOKUP(AD76,'[1]男子プロ編決勝入力 '!$AW$110:$BJ$145,7,0)),VLOOKUP(AD76,'[1]男子プロ編決勝入力 '!$AW$110:$BJ$145,14,0),"")</f>
        <v>0</v>
      </c>
      <c r="AL76" s="125">
        <f>VLOOKUP(AD76,'[1]学校得点'!$B$60:$C$135,2,0)</f>
        <v>1</v>
      </c>
      <c r="AM76" s="96"/>
    </row>
    <row r="77" spans="1:39" ht="18.75" customHeight="1">
      <c r="A77" s="79" t="s">
        <v>42</v>
      </c>
      <c r="B77" s="45"/>
      <c r="C77" s="80"/>
      <c r="D77" s="98"/>
      <c r="E77" s="83"/>
      <c r="F77" s="99"/>
      <c r="G77" s="86"/>
      <c r="H77" s="99"/>
      <c r="I77" s="45"/>
      <c r="J77" s="127"/>
      <c r="K77" s="133"/>
      <c r="L77" s="80"/>
      <c r="M77" s="98"/>
      <c r="N77" s="83"/>
      <c r="O77" s="99"/>
      <c r="P77" s="86"/>
      <c r="Q77" s="99"/>
      <c r="R77" s="45"/>
      <c r="S77" s="127"/>
      <c r="T77" s="133"/>
      <c r="U77" s="80"/>
      <c r="V77" s="98"/>
      <c r="W77" s="83"/>
      <c r="X77" s="99"/>
      <c r="Y77" s="86"/>
      <c r="Z77" s="99"/>
      <c r="AA77" s="45"/>
      <c r="AB77" s="127"/>
      <c r="AC77" s="133"/>
      <c r="AD77" s="80"/>
      <c r="AE77" s="98"/>
      <c r="AF77" s="83"/>
      <c r="AG77" s="99"/>
      <c r="AH77" s="86"/>
      <c r="AI77" s="99"/>
      <c r="AJ77" s="45"/>
      <c r="AK77" s="127"/>
      <c r="AL77" s="133"/>
      <c r="AM77" s="96"/>
    </row>
    <row r="78" spans="1:39" ht="18.75" customHeight="1">
      <c r="A78" s="79"/>
      <c r="B78" s="41" t="s">
        <v>43</v>
      </c>
      <c r="C78" s="80">
        <v>1</v>
      </c>
      <c r="D78" s="83" t="str">
        <f>IF(ISNUMBER(VLOOKUP(C78,'[1]男子プロ編決勝入力 '!$AW$146:$BG$181,7,0)),VLOOKUP(C78,'[1]男子プロ編決勝入力 '!$AW$146:$BG$181,3,0),"")</f>
        <v>河合　将太郎</v>
      </c>
      <c r="E78" s="83" t="str">
        <f>IF(ISNUMBER(VLOOKUP(C78,'[1]男子プロ編決勝入力 '!$AW$146:$BG$181,7,0)),VLOOKUP(C78,'[1]男子プロ編決勝入力 '!$AW$146:$BG$181,5,0),"")</f>
        <v>福光</v>
      </c>
      <c r="F78" s="84">
        <f>IF(ISNUMBER(VLOOKUP(C78,'[1]男子プロ編決勝入力 '!$AW$146:$BG$181,7,0)),VLOOKUP(C78,'[1]男子プロ編決勝入力 '!$AW$146:$BG$181,4,0),"")</f>
        <v>3</v>
      </c>
      <c r="G78" s="86">
        <f>IF(ISNUMBER(VLOOKUP(C78,'[1]男子プロ編決勝入力 '!$AW$146:$BG$181,7,0)),VLOOKUP(C78,'[1]男子プロ編決勝入力 '!$AW$146:$BG$181,11,0),"")</f>
      </c>
      <c r="H78" s="99" t="str">
        <f>IF(ISNUMBER(VLOOKUP(C78,'[1]男子プロ編決勝入力 '!$AW$146:$BG$181,7,0)),VLOOKUP(C78,'[1]男子プロ編決勝入力 '!$AW$146:$BG$181,9,0),"")</f>
        <v>１０ｍ５１</v>
      </c>
      <c r="I78" s="41"/>
      <c r="J78" s="127">
        <f>IF(ISNUMBER(VLOOKUP(C78,'[1]男子プロ編決勝入力 '!$AW$146:$BJ$181,7,0)),VLOOKUP(C78,'[1]男子プロ編決勝入力 '!$AW$146:$BJ$181,14,0),"")</f>
        <v>0</v>
      </c>
      <c r="K78" s="129">
        <f>VLOOKUP(C78,'[1]学校得点'!$B$60:$C$135,2,0)</f>
        <v>8</v>
      </c>
      <c r="L78" s="68">
        <v>2</v>
      </c>
      <c r="M78" s="83" t="str">
        <f>IF(ISNUMBER(VLOOKUP(L78,'[1]男子プロ編決勝入力 '!$AW$146:$BG$181,7,0)),VLOOKUP(L78,'[1]男子プロ編決勝入力 '!$AW$146:$BG$181,3,0),"")</f>
        <v>岸本　昂也</v>
      </c>
      <c r="N78" s="83" t="str">
        <f>IF(ISNUMBER(VLOOKUP(L78,'[1]男子プロ編決勝入力 '!$AW$146:$BG$181,7,0)),VLOOKUP(L78,'[1]男子プロ編決勝入力 '!$AW$146:$BG$181,5,0),"")</f>
        <v>井波</v>
      </c>
      <c r="O78" s="84">
        <f>IF(ISNUMBER(VLOOKUP(L78,'[1]男子プロ編決勝入力 '!$AW$146:$BG$181,7,0)),VLOOKUP(L78,'[1]男子プロ編決勝入力 '!$AW$146:$BG$181,4,0),"")</f>
        <v>3</v>
      </c>
      <c r="P78" s="86">
        <f>IF(ISNUMBER(VLOOKUP(L78,'[1]男子プロ編決勝入力 '!$AW$146:$BG$181,7,0)),VLOOKUP(L78,'[1]男子プロ編決勝入力 '!$AW$146:$BG$181,11,0),"")</f>
      </c>
      <c r="Q78" s="99" t="str">
        <f>IF(ISNUMBER(VLOOKUP(L78,'[1]男子プロ編決勝入力 '!$AW$146:$BG$181,7,0)),VLOOKUP(L78,'[1]男子プロ編決勝入力 '!$AW$146:$BG$181,9,0),"")</f>
        <v>１０ｍ０６</v>
      </c>
      <c r="R78" s="41"/>
      <c r="S78" s="127">
        <f>IF(ISNUMBER(VLOOKUP(L78,'[1]男子プロ編決勝入力 '!$AW$146:$BJ$181,7,0)),VLOOKUP(L78,'[1]男子プロ編決勝入力 '!$AW$146:$BJ$181,14,0),"")</f>
        <v>0</v>
      </c>
      <c r="T78" s="129">
        <f>VLOOKUP(L78,'[1]学校得点'!$B$60:$C$135,2,0)</f>
        <v>7</v>
      </c>
      <c r="U78" s="80">
        <v>3</v>
      </c>
      <c r="V78" s="83" t="str">
        <f>IF(ISNUMBER(VLOOKUP(U78,'[1]男子プロ編決勝入力 '!$AW$146:$BG$181,7,0)),VLOOKUP(U78,'[1]男子プロ編決勝入力 '!$AW$146:$BG$181,3,0),"")</f>
        <v>石村　太一</v>
      </c>
      <c r="W78" s="83" t="str">
        <f>IF(ISNUMBER(VLOOKUP(U78,'[1]男子プロ編決勝入力 '!$AW$146:$BG$181,7,0)),VLOOKUP(U78,'[1]男子プロ編決勝入力 '!$AW$146:$BG$181,5,0),"")</f>
        <v>平</v>
      </c>
      <c r="X78" s="84">
        <f>IF(ISNUMBER(VLOOKUP(U78,'[1]男子プロ編決勝入力 '!$AW$146:$BG$181,7,0)),VLOOKUP(U78,'[1]男子プロ編決勝入力 '!$AW$146:$BG$181,4,0),"")</f>
        <v>3</v>
      </c>
      <c r="Y78" s="86">
        <f>IF(ISNUMBER(VLOOKUP(U78,'[1]男子プロ編決勝入力 '!$AW$146:$BG$181,7,0)),VLOOKUP(U78,'[1]男子プロ編決勝入力 '!$AW$146:$BG$181,11,0),"")</f>
      </c>
      <c r="Z78" s="99" t="str">
        <f>IF(ISNUMBER(VLOOKUP(U78,'[1]男子プロ編決勝入力 '!$AW$146:$BG$181,7,0)),VLOOKUP(U78,'[1]男子プロ編決勝入力 '!$AW$146:$BG$181,9,0),"")</f>
        <v>９ｍ８３</v>
      </c>
      <c r="AA78" s="41"/>
      <c r="AB78" s="127">
        <f>IF(ISNUMBER(VLOOKUP(U78,'[1]男子プロ編決勝入力 '!$AW$146:$BJ$181,7,0)),VLOOKUP(U78,'[1]男子プロ編決勝入力 '!$AW$146:$BJ$181,14,0),"")</f>
        <v>0</v>
      </c>
      <c r="AC78" s="129">
        <f>VLOOKUP(U78,'[1]学校得点'!$B$60:$C$135,2,0)</f>
        <v>6</v>
      </c>
      <c r="AD78" s="80">
        <v>4</v>
      </c>
      <c r="AE78" s="83" t="str">
        <f>IF(ISNUMBER(VLOOKUP(AD78,'[1]男子プロ編決勝入力 '!$AW$146:$BG$181,7,0)),VLOOKUP(AD78,'[1]男子プロ編決勝入力 '!$AW$146:$BG$181,3,0),"")</f>
        <v>船見　尚輝</v>
      </c>
      <c r="AF78" s="83" t="str">
        <f>IF(ISNUMBER(VLOOKUP(AD78,'[1]男子プロ編決勝入力 '!$AW$146:$BG$181,7,0)),VLOOKUP(AD78,'[1]男子プロ編決勝入力 '!$AW$146:$BG$181,5,0),"")</f>
        <v>津沢</v>
      </c>
      <c r="AG78" s="84">
        <f>IF(ISNUMBER(VLOOKUP(AD78,'[1]男子プロ編決勝入力 '!$AW$146:$BG$181,7,0)),VLOOKUP(AD78,'[1]男子プロ編決勝入力 '!$AW$146:$BG$181,4,0),"")</f>
        <v>3</v>
      </c>
      <c r="AH78" s="86">
        <f>IF(ISNUMBER(VLOOKUP(AD78,'[1]男子プロ編決勝入力 '!$AW$146:$BG$181,7,0)),VLOOKUP(AD78,'[1]男子プロ編決勝入力 '!$AW$146:$BG$181,11,0),"")</f>
      </c>
      <c r="AI78" s="99" t="str">
        <f>IF(ISNUMBER(VLOOKUP(AD78,'[1]男子プロ編決勝入力 '!$AW$146:$BG$181,7,0)),VLOOKUP(AD78,'[1]男子プロ編決勝入力 '!$AW$146:$BG$181,9,0),"")</f>
        <v>９ｍ６６</v>
      </c>
      <c r="AJ78" s="41"/>
      <c r="AK78" s="127">
        <f>IF(ISNUMBER(VLOOKUP(AD78,'[1]男子プロ編決勝入力 '!$AW$146:$BJ$181,7,0)),VLOOKUP(AD78,'[1]男子プロ編決勝入力 '!$AW$146:$BJ$181,14,0),"")</f>
        <v>0</v>
      </c>
      <c r="AL78" s="129">
        <f>VLOOKUP(AD78,'[1]学校得点'!$B$60:$C$135,2,0)</f>
        <v>5</v>
      </c>
      <c r="AM78" s="101"/>
    </row>
    <row r="79" spans="1:39" ht="18.75" customHeight="1">
      <c r="A79" s="79" t="s">
        <v>44</v>
      </c>
      <c r="B79" s="41"/>
      <c r="C79" s="80">
        <v>5</v>
      </c>
      <c r="D79" s="83" t="str">
        <f>IF(ISNUMBER(VLOOKUP(C79,'[1]男子プロ編決勝入力 '!$AW$146:$BG$181,7,0)),VLOOKUP(C79,'[1]男子プロ編決勝入力 '!$AW$146:$BG$181,3,0),"")</f>
        <v>可西　光珠</v>
      </c>
      <c r="E79" s="83" t="str">
        <f>IF(ISNUMBER(VLOOKUP(C79,'[1]男子プロ編決勝入力 '!$AW$146:$BG$181,7,0)),VLOOKUP(C79,'[1]男子プロ編決勝入力 '!$AW$146:$BG$181,5,0),"")</f>
        <v>蟹谷</v>
      </c>
      <c r="F79" s="84">
        <f>IF(ISNUMBER(VLOOKUP(C79,'[1]男子プロ編決勝入力 '!$AW$146:$BG$181,7,0)),VLOOKUP(C79,'[1]男子プロ編決勝入力 '!$AW$146:$BG$181,4,0),"")</f>
        <v>3</v>
      </c>
      <c r="G79" s="86">
        <f>IF(ISNUMBER(VLOOKUP(C79,'[1]男子プロ編決勝入力 '!$AW$146:$BG$181,7,0)),VLOOKUP(C79,'[1]男子プロ編決勝入力 '!$AW$146:$BG$181,11,0),"")</f>
      </c>
      <c r="H79" s="99" t="str">
        <f>IF(ISNUMBER(VLOOKUP(C79,'[1]男子プロ編決勝入力 '!$AW$146:$BG$181,7,0)),VLOOKUP(C79,'[1]男子プロ編決勝入力 '!$AW$146:$BG$181,9,0),"")</f>
        <v>９ｍ４８</v>
      </c>
      <c r="I79" s="41"/>
      <c r="J79" s="127">
        <f>IF(ISNUMBER(VLOOKUP(C79,'[1]男子プロ編決勝入力 '!$AW$146:$BJ$181,7,0)),VLOOKUP(C79,'[1]男子プロ編決勝入力 '!$AW$146:$BJ$181,14,0),"")</f>
        <v>0</v>
      </c>
      <c r="K79" s="125">
        <f>VLOOKUP(C79,'[1]学校得点'!$B$60:$C$135,2,0)</f>
        <v>4</v>
      </c>
      <c r="L79" s="80">
        <v>6</v>
      </c>
      <c r="M79" s="83" t="str">
        <f>IF(ISNUMBER(VLOOKUP(L79,'[1]男子プロ編決勝入力 '!$AW$146:$BG$181,7,0)),VLOOKUP(L79,'[1]男子プロ編決勝入力 '!$AW$146:$BG$181,3,0),"")</f>
        <v>川畑　慶弥</v>
      </c>
      <c r="N79" s="83" t="str">
        <f>IF(ISNUMBER(VLOOKUP(L79,'[1]男子プロ編決勝入力 '!$AW$146:$BG$181,7,0)),VLOOKUP(L79,'[1]男子プロ編決勝入力 '!$AW$146:$BG$181,5,0),"")</f>
        <v>蟹谷</v>
      </c>
      <c r="O79" s="84">
        <f>IF(ISNUMBER(VLOOKUP(L79,'[1]男子プロ編決勝入力 '!$AW$146:$BG$181,7,0)),VLOOKUP(L79,'[1]男子プロ編決勝入力 '!$AW$146:$BG$181,4,0),"")</f>
        <v>3</v>
      </c>
      <c r="P79" s="86">
        <f>IF(ISNUMBER(VLOOKUP(L79,'[1]男子プロ編決勝入力 '!$AW$146:$BG$181,7,0)),VLOOKUP(L79,'[1]男子プロ編決勝入力 '!$AW$146:$BG$181,11,0),"")</f>
      </c>
      <c r="Q79" s="99" t="str">
        <f>IF(ISNUMBER(VLOOKUP(L79,'[1]男子プロ編決勝入力 '!$AW$146:$BG$181,7,0)),VLOOKUP(L79,'[1]男子プロ編決勝入力 '!$AW$146:$BG$181,9,0),"")</f>
        <v>９ｍ３４</v>
      </c>
      <c r="R79" s="41"/>
      <c r="S79" s="127">
        <f>IF(ISNUMBER(VLOOKUP(L79,'[1]男子プロ編決勝入力 '!$AW$146:$BJ$181,7,0)),VLOOKUP(L79,'[1]男子プロ編決勝入力 '!$AW$146:$BJ$181,14,0),"")</f>
        <v>0</v>
      </c>
      <c r="T79" s="125">
        <f>VLOOKUP(L79,'[1]学校得点'!$B$60:$C$135,2,0)</f>
        <v>3</v>
      </c>
      <c r="U79" s="80">
        <v>7</v>
      </c>
      <c r="V79" s="83" t="str">
        <f>IF(ISNUMBER(VLOOKUP(U79,'[1]男子プロ編決勝入力 '!$AW$146:$BG$181,7,0)),VLOOKUP(U79,'[1]男子プロ編決勝入力 '!$AW$146:$BG$181,3,0),"")</f>
        <v>吉田　大地</v>
      </c>
      <c r="W79" s="83" t="str">
        <f>IF(ISNUMBER(VLOOKUP(U79,'[1]男子プロ編決勝入力 '!$AW$146:$BG$181,7,0)),VLOOKUP(U79,'[1]男子プロ編決勝入力 '!$AW$146:$BG$181,5,0),"")</f>
        <v>福野</v>
      </c>
      <c r="X79" s="84">
        <f>IF(ISNUMBER(VLOOKUP(U79,'[1]男子プロ編決勝入力 '!$AW$146:$BG$181,7,0)),VLOOKUP(U79,'[1]男子プロ編決勝入力 '!$AW$146:$BG$181,4,0),"")</f>
        <v>3</v>
      </c>
      <c r="Y79" s="86">
        <f>IF(ISNUMBER(VLOOKUP(U79,'[1]男子プロ編決勝入力 '!$AW$146:$BG$181,7,0)),VLOOKUP(U79,'[1]男子プロ編決勝入力 '!$AW$146:$BG$181,11,0),"")</f>
      </c>
      <c r="Z79" s="99" t="str">
        <f>IF(ISNUMBER(VLOOKUP(U79,'[1]男子プロ編決勝入力 '!$AW$146:$BG$181,7,0)),VLOOKUP(U79,'[1]男子プロ編決勝入力 '!$AW$146:$BG$181,9,0),"")</f>
        <v>９ｍ２９</v>
      </c>
      <c r="AA79" s="41"/>
      <c r="AB79" s="127">
        <f>IF(ISNUMBER(VLOOKUP(U79,'[1]男子プロ編決勝入力 '!$AW$146:$BJ$181,7,0)),VLOOKUP(U79,'[1]男子プロ編決勝入力 '!$AW$146:$BJ$181,14,0),"")</f>
        <v>0</v>
      </c>
      <c r="AC79" s="125">
        <f>VLOOKUP(U79,'[1]学校得点'!$B$60:$C$135,2,0)</f>
        <v>2</v>
      </c>
      <c r="AD79" s="80">
        <v>8</v>
      </c>
      <c r="AE79" s="83" t="str">
        <f>IF(ISNUMBER(VLOOKUP(AD79,'[1]男子プロ編決勝入力 '!$AW$146:$BG$181,7,0)),VLOOKUP(AD79,'[1]男子プロ編決勝入力 '!$AW$146:$BG$181,3,0),"")</f>
        <v>田村　優亘</v>
      </c>
      <c r="AF79" s="83" t="str">
        <f>IF(ISNUMBER(VLOOKUP(AD79,'[1]男子プロ編決勝入力 '!$AW$146:$BG$181,7,0)),VLOOKUP(AD79,'[1]男子プロ編決勝入力 '!$AW$146:$BG$181,5,0),"")</f>
        <v>庄西</v>
      </c>
      <c r="AG79" s="84">
        <f>IF(ISNUMBER(VLOOKUP(AD79,'[1]男子プロ編決勝入力 '!$AW$146:$BG$181,7,0)),VLOOKUP(AD79,'[1]男子プロ編決勝入力 '!$AW$146:$BG$181,4,0),"")</f>
        <v>3</v>
      </c>
      <c r="AH79" s="86">
        <f>IF(ISNUMBER(VLOOKUP(AD79,'[1]男子プロ編決勝入力 '!$AW$146:$BG$181,7,0)),VLOOKUP(AD79,'[1]男子プロ編決勝入力 '!$AW$146:$BG$181,11,0),"")</f>
      </c>
      <c r="AI79" s="99" t="str">
        <f>IF(ISNUMBER(VLOOKUP(AD79,'[1]男子プロ編決勝入力 '!$AW$146:$BG$181,7,0)),VLOOKUP(AD79,'[1]男子プロ編決勝入力 '!$AW$146:$BG$181,9,0),"")</f>
        <v>９ｍ０９</v>
      </c>
      <c r="AJ79" s="41"/>
      <c r="AK79" s="127">
        <f>IF(ISNUMBER(VLOOKUP(AD79,'[1]男子プロ編決勝入力 '!$AW$146:$BJ$181,7,0)),VLOOKUP(AD79,'[1]男子プロ編決勝入力 '!$AW$146:$BJ$181,14,0),"")</f>
        <v>0</v>
      </c>
      <c r="AL79" s="125">
        <f>VLOOKUP(AD79,'[1]学校得点'!$B$60:$C$135,2,0)</f>
        <v>1</v>
      </c>
      <c r="AM79" s="101"/>
    </row>
    <row r="80" spans="1:39" ht="18.75" customHeight="1">
      <c r="A80" s="79"/>
      <c r="B80" s="41"/>
      <c r="C80" s="68"/>
      <c r="D80" s="134"/>
      <c r="E80" s="69"/>
      <c r="F80" s="28"/>
      <c r="G80" s="89"/>
      <c r="H80" s="28"/>
      <c r="I80" s="41"/>
      <c r="J80" s="135"/>
      <c r="K80" s="131"/>
      <c r="L80" s="68"/>
      <c r="M80" s="134"/>
      <c r="N80" s="69"/>
      <c r="O80" s="28"/>
      <c r="P80" s="89"/>
      <c r="Q80" s="28"/>
      <c r="R80" s="41"/>
      <c r="S80" s="135"/>
      <c r="T80" s="131"/>
      <c r="U80" s="68"/>
      <c r="V80" s="134"/>
      <c r="W80" s="69"/>
      <c r="X80" s="28"/>
      <c r="Y80" s="89"/>
      <c r="Z80" s="28"/>
      <c r="AA80" s="41"/>
      <c r="AB80" s="135"/>
      <c r="AC80" s="131"/>
      <c r="AD80" s="68"/>
      <c r="AE80" s="134"/>
      <c r="AF80" s="69"/>
      <c r="AG80" s="28"/>
      <c r="AH80" s="89"/>
      <c r="AI80" s="28"/>
      <c r="AJ80" s="41"/>
      <c r="AK80" s="135"/>
      <c r="AL80" s="131"/>
      <c r="AM80" s="101"/>
    </row>
    <row r="81" spans="1:39" ht="18.75" customHeight="1">
      <c r="A81" s="79" t="s">
        <v>45</v>
      </c>
      <c r="B81" s="41" t="s">
        <v>46</v>
      </c>
      <c r="C81" s="68">
        <v>1</v>
      </c>
      <c r="D81" s="69" t="str">
        <f>IF(ISNUMBER(VLOOKUP(C81,'[1]男子四種入力'!$C$2:$AJ$61,20,0)),VLOOKUP(C81,'[1]男子四種入力'!$C$2:$AJ$61,6,0),"")</f>
        <v>田守　快生</v>
      </c>
      <c r="E81" s="69" t="str">
        <f>IF(ISNUMBER(VLOOKUP(C81,'[1]男子四種入力'!$C$2:$AJ$61,20,0)),VLOOKUP(C81,'[1]男子四種入力'!$C$2:$AJ$61,8,0),"")</f>
        <v>出町</v>
      </c>
      <c r="F81" s="70">
        <f>IF(ISNUMBER(VLOOKUP(C81,'[1]男子四種入力'!$C$2:$AJ$61,20,0)),VLOOKUP(C81,'[1]男子四種入力'!$C$2:$AJ$61,7,0),"")</f>
        <v>3</v>
      </c>
      <c r="G81" s="136">
        <f>IF(ISNUMBER(VLOOKUP(C81,'[1]男子四種入力'!$C$2:$AJ$61,20,0)),VLOOKUP(C81,'[1]男子四種入力'!$C$2:$AJ$61,33,0),"")</f>
      </c>
      <c r="H81" s="41">
        <f>IF(ISNUMBER(VLOOKUP(C81,'[1]男子四種入力'!$C$2:$AJ$61,20,0)),VLOOKUP(C81,'[1]男子四種入力'!$C$2:$AJ$61,30,0),"")</f>
        <v>2078</v>
      </c>
      <c r="I81" s="41" t="s">
        <v>47</v>
      </c>
      <c r="J81" s="137">
        <f>IF(ISNUMBER(VLOOKUP(C81,'[1]男子四種入力'!$C$2:$AK$61,20,0)),VLOOKUP(C81,'[1]男子四種入力'!$C$2:$AK$61,35,0),"")</f>
        <v>0</v>
      </c>
      <c r="K81" s="129">
        <f>VLOOKUP(C81,'[1]学校得点'!$B$60:$C$135,2,0)</f>
        <v>8</v>
      </c>
      <c r="L81" s="68">
        <v>2</v>
      </c>
      <c r="M81" s="69" t="str">
        <f>IF(ISNUMBER(VLOOKUP(L81,'[1]男子四種入力'!$C$2:$AJ$61,20,0)),VLOOKUP(L81,'[1]男子四種入力'!$C$2:$AJ$61,6,0),"")</f>
        <v>中島　慶樹</v>
      </c>
      <c r="N81" s="69" t="str">
        <f>IF(ISNUMBER(VLOOKUP(L81,'[1]男子四種入力'!$C$2:$AJ$61,20,0)),VLOOKUP(L81,'[1]男子四種入力'!$C$2:$AJ$61,8,0),"")</f>
        <v>吉江</v>
      </c>
      <c r="O81" s="70">
        <f>IF(ISNUMBER(VLOOKUP(L81,'[1]男子四種入力'!$C$2:$AJ$61,20,0)),VLOOKUP(L81,'[1]男子四種入力'!$C$2:$AJ$61,7,0),"")</f>
        <v>3</v>
      </c>
      <c r="P81" s="136">
        <f>IF(ISNUMBER(VLOOKUP(L81,'[1]男子四種入力'!$C$2:$AJ$61,20,0)),VLOOKUP(L81,'[1]男子四種入力'!$C$2:$AJ$61,33,0),"")</f>
      </c>
      <c r="Q81" s="41">
        <f>IF(ISNUMBER(VLOOKUP(L81,'[1]男子四種入力'!$C$2:$AJ$61,20,0)),VLOOKUP(L81,'[1]男子四種入力'!$C$2:$AJ$61,30,0),"")</f>
        <v>2013</v>
      </c>
      <c r="R81" s="41" t="s">
        <v>47</v>
      </c>
      <c r="S81" s="137">
        <f>IF(ISNUMBER(VLOOKUP(L81,'[1]男子四種入力'!$C$2:$AK$61,20,0)),VLOOKUP(L81,'[1]男子四種入力'!$C$2:$AK$61,35,0),"")</f>
        <v>0</v>
      </c>
      <c r="T81" s="129">
        <f>VLOOKUP(L81,'[1]学校得点'!$B$60:$C$135,2,0)</f>
        <v>7</v>
      </c>
      <c r="U81" s="68">
        <v>3</v>
      </c>
      <c r="V81" s="69" t="str">
        <f>IF(ISNUMBER(VLOOKUP(U81,'[1]男子四種入力'!$C$2:$AJ$61,20,0)),VLOOKUP(U81,'[1]男子四種入力'!$C$2:$AJ$61,6,0),"")</f>
        <v>吉川　広祐</v>
      </c>
      <c r="W81" s="69" t="str">
        <f>IF(ISNUMBER(VLOOKUP(U81,'[1]男子四種入力'!$C$2:$AJ$61,20,0)),VLOOKUP(U81,'[1]男子四種入力'!$C$2:$AJ$61,8,0),"")</f>
        <v>出町</v>
      </c>
      <c r="X81" s="70">
        <f>IF(ISNUMBER(VLOOKUP(U81,'[1]男子四種入力'!$C$2:$AJ$61,20,0)),VLOOKUP(U81,'[1]男子四種入力'!$C$2:$AJ$61,7,0),"")</f>
        <v>3</v>
      </c>
      <c r="Y81" s="136">
        <f>IF(ISNUMBER(VLOOKUP(U81,'[1]男子四種入力'!$C$2:$AJ$61,20,0)),VLOOKUP(U81,'[1]男子四種入力'!$C$2:$AJ$61,33,0),"")</f>
      </c>
      <c r="Z81" s="41">
        <f>IF(ISNUMBER(VLOOKUP(U81,'[1]男子四種入力'!$C$2:$AJ$61,20,0)),VLOOKUP(U81,'[1]男子四種入力'!$C$2:$AJ$61,30,0),"")</f>
        <v>1951</v>
      </c>
      <c r="AA81" s="41" t="s">
        <v>47</v>
      </c>
      <c r="AB81" s="137">
        <f>IF(ISNUMBER(VLOOKUP(U81,'[1]男子四種入力'!$C$2:$AK$61,20,0)),VLOOKUP(U81,'[1]男子四種入力'!$C$2:$AK$61,35,0),"")</f>
        <v>0</v>
      </c>
      <c r="AC81" s="129">
        <f>VLOOKUP(U81,'[1]学校得点'!$B$60:$C$135,2,0)</f>
        <v>6</v>
      </c>
      <c r="AD81" s="80">
        <v>4</v>
      </c>
      <c r="AE81" s="69" t="str">
        <f>IF(ISNUMBER(VLOOKUP(AD81,'[1]男子四種入力'!$C$2:$AJ$61,20,0)),VLOOKUP(AD81,'[1]男子四種入力'!$C$2:$AJ$61,6,0),"")</f>
        <v>中嶋　嵩己</v>
      </c>
      <c r="AF81" s="69" t="str">
        <f>IF(ISNUMBER(VLOOKUP(AD81,'[1]男子四種入力'!$C$2:$AJ$61,20,0)),VLOOKUP(AD81,'[1]男子四種入力'!$C$2:$AJ$61,8,0),"")</f>
        <v>井波</v>
      </c>
      <c r="AG81" s="70">
        <f>IF(ISNUMBER(VLOOKUP(AD81,'[1]男子四種入力'!$C$2:$AJ$61,20,0)),VLOOKUP(AD81,'[1]男子四種入力'!$C$2:$AJ$61,7,0),"")</f>
        <v>3</v>
      </c>
      <c r="AH81" s="136">
        <f>IF(ISNUMBER(VLOOKUP(AD81,'[1]男子四種入力'!$C$2:$AJ$61,20,0)),VLOOKUP(AD81,'[1]男子四種入力'!$C$2:$AJ$61,33,0),"")</f>
      </c>
      <c r="AI81" s="41">
        <f>IF(ISNUMBER(VLOOKUP(AD81,'[1]男子四種入力'!$C$2:$AJ$61,20,0)),VLOOKUP(AD81,'[1]男子四種入力'!$C$2:$AJ$61,30,0),"")</f>
        <v>1943</v>
      </c>
      <c r="AJ81" s="41" t="s">
        <v>47</v>
      </c>
      <c r="AK81" s="137">
        <f>IF(ISNUMBER(VLOOKUP(AD81,'[1]男子四種入力'!$C$2:$AK$61,20,0)),VLOOKUP(AD81,'[1]男子四種入力'!$C$2:$AK$61,35,0),"")</f>
        <v>0</v>
      </c>
      <c r="AL81" s="129">
        <f>VLOOKUP(AD81,'[1]学校得点'!$B$60:$C$135,2,0)</f>
        <v>5</v>
      </c>
      <c r="AM81" s="101"/>
    </row>
    <row r="82" spans="1:39" ht="18.75" customHeight="1">
      <c r="A82" s="97"/>
      <c r="B82" s="41"/>
      <c r="C82" s="68"/>
      <c r="D82" s="138" t="str">
        <f>VLOOKUP(C81,'[1]男子四種入力'!$C$2:$W$61,11,0)&amp;VLOOKUP(C81,'[1]男子四種入力'!$C$2:$W$61,12,0)&amp;"－"&amp;VLOOKUP(C81,'[1]男子四種入力'!$C$2:$W$61,15,0)&amp;"－"&amp;VLOOKUP(C81,'[1]男子四種入力'!$C$2:$W$61,18,0)&amp;"－"&amp;VLOOKUP(C81,'[1]男子四種入力'!$C$2:$W$61,21,0)</f>
        <v>１６″４６(-0.5)－９ｍ８５－１ｍ５５－５７″７６</v>
      </c>
      <c r="E82" s="45"/>
      <c r="F82" s="99"/>
      <c r="G82" s="139"/>
      <c r="H82" s="87"/>
      <c r="I82" s="45"/>
      <c r="J82" s="135"/>
      <c r="K82" s="131"/>
      <c r="L82" s="68"/>
      <c r="M82" s="138" t="str">
        <f>VLOOKUP(L81,'[1]男子四種入力'!$C$2:$W$61,11,0)&amp;VLOOKUP(L81,'[1]男子四種入力'!$C$2:$W$61,12,0)&amp;"－"&amp;VLOOKUP(L81,'[1]男子四種入力'!$C$2:$W$61,15,0)&amp;"－"&amp;VLOOKUP(L81,'[1]男子四種入力'!$C$2:$W$61,18,0)&amp;"－"&amp;VLOOKUP(L81,'[1]男子四種入力'!$C$2:$W$61,21,0)</f>
        <v>１７″０７(+1.5)－７ｍ８１－１ｍ６０－５５″５５</v>
      </c>
      <c r="N82" s="45"/>
      <c r="O82" s="99"/>
      <c r="P82" s="139"/>
      <c r="Q82" s="87"/>
      <c r="R82" s="45"/>
      <c r="S82" s="135"/>
      <c r="T82" s="131"/>
      <c r="U82" s="68"/>
      <c r="V82" s="138" t="str">
        <f>VLOOKUP(U81,'[1]男子四種入力'!$C$2:$W$61,11,0)&amp;VLOOKUP(U81,'[1]男子四種入力'!$C$2:$W$61,12,0)&amp;"－"&amp;VLOOKUP(U81,'[1]男子四種入力'!$C$2:$W$61,15,0)&amp;"－"&amp;VLOOKUP(U81,'[1]男子四種入力'!$C$2:$W$61,18,0)&amp;"－"&amp;VLOOKUP(U81,'[1]男子四種入力'!$C$2:$W$61,21,0)</f>
        <v>１６″４９(+1.5)－８ｍ８８－１ｍ５０－５８″５５</v>
      </c>
      <c r="W82" s="45"/>
      <c r="X82" s="99"/>
      <c r="Y82" s="139"/>
      <c r="Z82" s="87"/>
      <c r="AA82" s="45"/>
      <c r="AB82" s="135"/>
      <c r="AC82" s="131"/>
      <c r="AD82" s="68"/>
      <c r="AE82" s="138" t="str">
        <f>VLOOKUP(AD81,'[1]男子四種入力'!$C$2:$W$61,11,0)&amp;VLOOKUP(AD81,'[1]男子四種入力'!$C$2:$W$61,12,0)&amp;"－"&amp;VLOOKUP(AD81,'[1]男子四種入力'!$C$2:$W$61,15,0)&amp;"－"&amp;VLOOKUP(AD81,'[1]男子四種入力'!$C$2:$W$61,18,0)&amp;"－"&amp;VLOOKUP(AD81,'[1]男子四種入力'!$C$2:$W$61,21,0)</f>
        <v>１７″０７(-0.5)－１０ｍ４３－１ｍ５０－５９″６６</v>
      </c>
      <c r="AF82" s="45"/>
      <c r="AG82" s="99"/>
      <c r="AH82" s="139"/>
      <c r="AI82" s="87"/>
      <c r="AJ82" s="45"/>
      <c r="AK82" s="135"/>
      <c r="AL82" s="131"/>
      <c r="AM82" s="101"/>
    </row>
    <row r="83" spans="1:39" ht="18.75" customHeight="1">
      <c r="A83" s="97"/>
      <c r="B83" s="41"/>
      <c r="C83" s="80">
        <v>5</v>
      </c>
      <c r="D83" s="69" t="str">
        <f>IF(ISNUMBER(VLOOKUP(C83,'[1]男子四種入力'!$C$2:$AJ$61,20,0)),VLOOKUP(C83,'[1]男子四種入力'!$C$2:$AJ$61,6,0),"")</f>
        <v>芝井　良太</v>
      </c>
      <c r="E83" s="69" t="str">
        <f>IF(ISNUMBER(VLOOKUP(C83,'[1]男子四種入力'!$C$2:$AJ$61,20,0)),VLOOKUP(C83,'[1]男子四種入力'!$C$2:$AJ$61,8,0),"")</f>
        <v>福野</v>
      </c>
      <c r="F83" s="70">
        <f>IF(ISNUMBER(VLOOKUP(C83,'[1]男子四種入力'!$C$2:$AJ$61,20,0)),VLOOKUP(C83,'[1]男子四種入力'!$C$2:$AJ$61,7,0),"")</f>
        <v>3</v>
      </c>
      <c r="G83" s="136">
        <f>IF(ISNUMBER(VLOOKUP(C83,'[1]男子四種入力'!$C$2:$AJ$61,20,0)),VLOOKUP(C83,'[1]男子四種入力'!$C$2:$AJ$61,33,0),"")</f>
      </c>
      <c r="H83" s="41">
        <f>IF(ISNUMBER(VLOOKUP(C83,'[1]男子四種入力'!$C$2:$AJ$61,20,0)),VLOOKUP(C83,'[1]男子四種入力'!$C$2:$AJ$61,30,0),"")</f>
        <v>1836</v>
      </c>
      <c r="I83" s="41" t="s">
        <v>47</v>
      </c>
      <c r="J83" s="137">
        <f>IF(ISNUMBER(VLOOKUP(C83,'[1]男子四種入力'!$C$2:$AK$61,20,0)),VLOOKUP(C83,'[1]男子四種入力'!$C$2:$AK$61,35,0),"")</f>
        <v>0</v>
      </c>
      <c r="K83" s="129">
        <f>VLOOKUP(C83,'[1]学校得点'!$B$60:$C$135,2,0)</f>
        <v>4</v>
      </c>
      <c r="L83" s="80">
        <v>6</v>
      </c>
      <c r="M83" s="69" t="str">
        <f>IF(ISNUMBER(VLOOKUP(L83,'[1]男子四種入力'!$C$2:$AJ$61,20,0)),VLOOKUP(L83,'[1]男子四種入力'!$C$2:$AJ$61,6,0),"")</f>
        <v>中井　空</v>
      </c>
      <c r="N83" s="69" t="str">
        <f>IF(ISNUMBER(VLOOKUP(L83,'[1]男子四種入力'!$C$2:$AJ$61,20,0)),VLOOKUP(L83,'[1]男子四種入力'!$C$2:$AJ$61,8,0),"")</f>
        <v>庄西</v>
      </c>
      <c r="O83" s="70">
        <f>IF(ISNUMBER(VLOOKUP(L83,'[1]男子四種入力'!$C$2:$AJ$61,20,0)),VLOOKUP(L83,'[1]男子四種入力'!$C$2:$AJ$61,7,0),"")</f>
        <v>3</v>
      </c>
      <c r="P83" s="136">
        <f>IF(ISNUMBER(VLOOKUP(L83,'[1]男子四種入力'!$C$2:$AJ$61,20,0)),VLOOKUP(L83,'[1]男子四種入力'!$C$2:$AJ$61,33,0),"")</f>
      </c>
      <c r="Q83" s="41">
        <f>IF(ISNUMBER(VLOOKUP(L83,'[1]男子四種入力'!$C$2:$AJ$61,20,0)),VLOOKUP(L83,'[1]男子四種入力'!$C$2:$AJ$61,30,0),"")</f>
        <v>1665</v>
      </c>
      <c r="R83" s="41" t="s">
        <v>47</v>
      </c>
      <c r="S83" s="137">
        <f>IF(ISNUMBER(VLOOKUP(L83,'[1]男子四種入力'!$C$2:$AK$61,20,0)),VLOOKUP(L83,'[1]男子四種入力'!$C$2:$AK$61,35,0),"")</f>
        <v>0</v>
      </c>
      <c r="T83" s="129">
        <f>VLOOKUP(L83,'[1]学校得点'!$B$60:$C$135,2,0)</f>
        <v>3</v>
      </c>
      <c r="U83" s="80">
        <v>7</v>
      </c>
      <c r="V83" s="69" t="str">
        <f>IF(ISNUMBER(VLOOKUP(U83,'[1]男子四種入力'!$C$2:$AJ$61,20,0)),VLOOKUP(U83,'[1]男子四種入力'!$C$2:$AJ$61,6,0),"")</f>
        <v>髙畑　萩</v>
      </c>
      <c r="W83" s="69" t="str">
        <f>IF(ISNUMBER(VLOOKUP(U83,'[1]男子四種入力'!$C$2:$AJ$61,20,0)),VLOOKUP(U83,'[1]男子四種入力'!$C$2:$AJ$61,8,0),"")</f>
        <v>庄西</v>
      </c>
      <c r="X83" s="70">
        <f>IF(ISNUMBER(VLOOKUP(U83,'[1]男子四種入力'!$C$2:$AJ$61,20,0)),VLOOKUP(U83,'[1]男子四種入力'!$C$2:$AJ$61,7,0),"")</f>
        <v>3</v>
      </c>
      <c r="Y83" s="136">
        <f>IF(ISNUMBER(VLOOKUP(U83,'[1]男子四種入力'!$C$2:$AJ$61,20,0)),VLOOKUP(U83,'[1]男子四種入力'!$C$2:$AJ$61,33,0),"")</f>
      </c>
      <c r="Z83" s="41">
        <f>IF(ISNUMBER(VLOOKUP(U83,'[1]男子四種入力'!$C$2:$AJ$61,20,0)),VLOOKUP(U83,'[1]男子四種入力'!$C$2:$AJ$61,30,0),"")</f>
        <v>1580</v>
      </c>
      <c r="AA83" s="41" t="s">
        <v>47</v>
      </c>
      <c r="AB83" s="137">
        <f>IF(ISNUMBER(VLOOKUP(U83,'[1]男子四種入力'!$C$2:$AK$61,20,0)),VLOOKUP(U83,'[1]男子四種入力'!$C$2:$AK$61,35,0),"")</f>
        <v>0</v>
      </c>
      <c r="AC83" s="129">
        <f>VLOOKUP(U83,'[1]学校得点'!$B$60:$C$135,2,0)</f>
        <v>2</v>
      </c>
      <c r="AD83" s="80">
        <v>8</v>
      </c>
      <c r="AE83" s="69" t="str">
        <f>IF(ISNUMBER(VLOOKUP(AD83,'[1]男子四種入力'!$C$2:$AJ$61,20,0)),VLOOKUP(AD83,'[1]男子四種入力'!$C$2:$AJ$61,6,0),"")</f>
        <v>加賀見祐希</v>
      </c>
      <c r="AF83" s="69" t="str">
        <f>IF(ISNUMBER(VLOOKUP(AD83,'[1]男子四種入力'!$C$2:$AJ$61,20,0)),VLOOKUP(AD83,'[1]男子四種入力'!$C$2:$AJ$61,8,0),"")</f>
        <v>石動</v>
      </c>
      <c r="AG83" s="70">
        <f>IF(ISNUMBER(VLOOKUP(AD83,'[1]男子四種入力'!$C$2:$AJ$61,20,0)),VLOOKUP(AD83,'[1]男子四種入力'!$C$2:$AJ$61,7,0),"")</f>
        <v>3</v>
      </c>
      <c r="AH83" s="136">
        <f>IF(ISNUMBER(VLOOKUP(AD83,'[1]男子四種入力'!$C$2:$AJ$61,20,0)),VLOOKUP(AD83,'[1]男子四種入力'!$C$2:$AJ$61,33,0),"")</f>
      </c>
      <c r="AI83" s="41">
        <f>IF(ISNUMBER(VLOOKUP(AD83,'[1]男子四種入力'!$C$2:$AJ$61,20,0)),VLOOKUP(AD83,'[1]男子四種入力'!$C$2:$AJ$61,30,0),"")</f>
        <v>1566</v>
      </c>
      <c r="AJ83" s="41" t="s">
        <v>47</v>
      </c>
      <c r="AK83" s="137">
        <f>IF(ISNUMBER(VLOOKUP(AD83,'[1]男子四種入力'!$C$2:$AK$61,20,0)),VLOOKUP(AD83,'[1]男子四種入力'!$C$2:$AK$61,35,0),"")</f>
        <v>0</v>
      </c>
      <c r="AL83" s="129">
        <f>VLOOKUP(AD83,'[1]学校得点'!$B$60:$C$135,2,0)</f>
        <v>1</v>
      </c>
      <c r="AM83" s="101"/>
    </row>
    <row r="84" spans="1:39" ht="18.75" customHeight="1">
      <c r="A84" s="97"/>
      <c r="B84" s="41"/>
      <c r="C84" s="68"/>
      <c r="D84" s="138" t="str">
        <f>VLOOKUP(C83,'[1]男子四種入力'!$C$2:$W$61,11,0)&amp;VLOOKUP(C83,'[1]男子四種入力'!$C$2:$W$61,12,0)&amp;"－"&amp;VLOOKUP(C83,'[1]男子四種入力'!$C$2:$W$61,15,0)&amp;"－"&amp;VLOOKUP(C83,'[1]男子四種入力'!$C$2:$W$61,18,0)&amp;"－"&amp;VLOOKUP(C83,'[1]男子四種入力'!$C$2:$W$61,21,0)</f>
        <v>１９″０７(-0.5)－８ｍ８０－１ｍ６０－５６″７２</v>
      </c>
      <c r="E84" s="45"/>
      <c r="F84" s="99"/>
      <c r="G84" s="139"/>
      <c r="H84" s="87"/>
      <c r="I84" s="45"/>
      <c r="J84" s="135"/>
      <c r="K84" s="131"/>
      <c r="L84" s="68"/>
      <c r="M84" s="138" t="str">
        <f>VLOOKUP(L83,'[1]男子四種入力'!$C$2:$W$61,11,0)&amp;VLOOKUP(L83,'[1]男子四種入力'!$C$2:$W$61,12,0)&amp;"－"&amp;VLOOKUP(L83,'[1]男子四種入力'!$C$2:$W$61,15,0)&amp;"－"&amp;VLOOKUP(L83,'[1]男子四種入力'!$C$2:$W$61,18,0)&amp;"－"&amp;VLOOKUP(L83,'[1]男子四種入力'!$C$2:$W$61,21,0)</f>
        <v>１９″５７(+1.5)－９ｍ５６－１ｍ５０－５９″４２</v>
      </c>
      <c r="N84" s="45"/>
      <c r="O84" s="99"/>
      <c r="P84" s="139"/>
      <c r="Q84" s="87"/>
      <c r="R84" s="45"/>
      <c r="S84" s="135"/>
      <c r="T84" s="131"/>
      <c r="U84" s="68"/>
      <c r="V84" s="138" t="str">
        <f>VLOOKUP(U83,'[1]男子四種入力'!$C$2:$W$61,11,0)&amp;VLOOKUP(U83,'[1]男子四種入力'!$C$2:$W$61,12,0)&amp;"－"&amp;VLOOKUP(U83,'[1]男子四種入力'!$C$2:$W$61,15,0)&amp;"－"&amp;VLOOKUP(U83,'[1]男子四種入力'!$C$2:$W$61,18,0)&amp;"－"&amp;VLOOKUP(U83,'[1]男子四種入力'!$C$2:$W$61,21,0)</f>
        <v>２０″２２(-0.5)－８ｍ４０－１ｍ４５－５７″３９</v>
      </c>
      <c r="W84" s="45"/>
      <c r="X84" s="99"/>
      <c r="Y84" s="139"/>
      <c r="Z84" s="87"/>
      <c r="AA84" s="45"/>
      <c r="AB84" s="135"/>
      <c r="AC84" s="131"/>
      <c r="AD84" s="68"/>
      <c r="AE84" s="138" t="str">
        <f>VLOOKUP(AD83,'[1]男子四種入力'!$C$2:$W$61,11,0)&amp;VLOOKUP(AD83,'[1]男子四種入力'!$C$2:$W$61,12,0)&amp;"－"&amp;VLOOKUP(AD83,'[1]男子四種入力'!$C$2:$W$61,15,0)&amp;"－"&amp;VLOOKUP(AD83,'[1]男子四種入力'!$C$2:$W$61,18,0)&amp;"－"&amp;VLOOKUP(AD83,'[1]男子四種入力'!$C$2:$W$61,21,0)</f>
        <v>１９″３６(+1.5)－７ｍ６４－１ｍ５０－５９″４７</v>
      </c>
      <c r="AF84" s="45"/>
      <c r="AG84" s="99"/>
      <c r="AH84" s="139"/>
      <c r="AI84" s="87"/>
      <c r="AJ84" s="45"/>
      <c r="AK84" s="135"/>
      <c r="AL84" s="131"/>
      <c r="AM84" s="101"/>
    </row>
    <row r="85" spans="1:39" ht="18.75" customHeight="1">
      <c r="A85" s="97"/>
      <c r="B85" s="45"/>
      <c r="C85" s="80"/>
      <c r="D85" s="98"/>
      <c r="E85" s="83"/>
      <c r="F85" s="99"/>
      <c r="G85" s="86"/>
      <c r="H85" s="87"/>
      <c r="I85" s="81"/>
      <c r="J85" s="124"/>
      <c r="K85" s="125"/>
      <c r="L85" s="80"/>
      <c r="M85" s="98"/>
      <c r="N85" s="83"/>
      <c r="O85" s="99"/>
      <c r="P85" s="86"/>
      <c r="Q85" s="87"/>
      <c r="R85" s="81"/>
      <c r="S85" s="124"/>
      <c r="T85" s="125"/>
      <c r="U85" s="80"/>
      <c r="V85" s="98"/>
      <c r="W85" s="83"/>
      <c r="X85" s="99"/>
      <c r="Y85" s="86"/>
      <c r="Z85" s="87"/>
      <c r="AA85" s="81"/>
      <c r="AB85" s="124"/>
      <c r="AC85" s="125"/>
      <c r="AD85" s="80"/>
      <c r="AE85" s="98"/>
      <c r="AF85" s="83"/>
      <c r="AG85" s="99"/>
      <c r="AH85" s="86"/>
      <c r="AI85" s="87"/>
      <c r="AJ85" s="81"/>
      <c r="AK85" s="124"/>
      <c r="AL85" s="125"/>
      <c r="AM85" s="96"/>
    </row>
    <row r="86" spans="1:39" ht="18.75" customHeight="1">
      <c r="A86" s="97"/>
      <c r="B86" s="45"/>
      <c r="C86" s="80"/>
      <c r="D86" s="69"/>
      <c r="E86" s="69"/>
      <c r="F86" s="70"/>
      <c r="G86" s="86"/>
      <c r="H86" s="45"/>
      <c r="I86" s="88"/>
      <c r="J86" s="126"/>
      <c r="K86" s="125"/>
      <c r="L86" s="68"/>
      <c r="M86" s="69"/>
      <c r="N86" s="69"/>
      <c r="O86" s="70"/>
      <c r="P86" s="86"/>
      <c r="Q86" s="45"/>
      <c r="R86" s="88"/>
      <c r="S86" s="126"/>
      <c r="T86" s="125"/>
      <c r="U86" s="68"/>
      <c r="V86" s="69"/>
      <c r="W86" s="69"/>
      <c r="X86" s="70"/>
      <c r="Y86" s="86"/>
      <c r="Z86" s="45"/>
      <c r="AA86" s="88"/>
      <c r="AB86" s="126"/>
      <c r="AC86" s="125"/>
      <c r="AD86" s="80"/>
      <c r="AE86" s="69"/>
      <c r="AF86" s="69"/>
      <c r="AG86" s="70"/>
      <c r="AH86" s="86"/>
      <c r="AI86" s="45"/>
      <c r="AJ86" s="88"/>
      <c r="AK86" s="126"/>
      <c r="AL86" s="125"/>
      <c r="AM86" s="96"/>
    </row>
    <row r="87" spans="1:39" ht="18.75" customHeight="1">
      <c r="A87" s="97"/>
      <c r="B87" s="45"/>
      <c r="C87" s="80"/>
      <c r="D87" s="69"/>
      <c r="E87" s="69"/>
      <c r="F87" s="70"/>
      <c r="G87" s="86"/>
      <c r="H87" s="45"/>
      <c r="I87" s="88"/>
      <c r="J87" s="126"/>
      <c r="K87" s="125"/>
      <c r="L87" s="80"/>
      <c r="M87" s="69"/>
      <c r="N87" s="69"/>
      <c r="O87" s="70"/>
      <c r="P87" s="86"/>
      <c r="Q87" s="45"/>
      <c r="R87" s="88"/>
      <c r="S87" s="126"/>
      <c r="T87" s="125"/>
      <c r="U87" s="80"/>
      <c r="V87" s="69"/>
      <c r="W87" s="69"/>
      <c r="X87" s="70"/>
      <c r="Y87" s="86"/>
      <c r="Z87" s="45"/>
      <c r="AA87" s="88"/>
      <c r="AB87" s="126"/>
      <c r="AC87" s="125"/>
      <c r="AD87" s="80"/>
      <c r="AE87" s="69"/>
      <c r="AF87" s="69"/>
      <c r="AG87" s="70"/>
      <c r="AH87" s="86"/>
      <c r="AI87" s="45"/>
      <c r="AJ87" s="88"/>
      <c r="AK87" s="126"/>
      <c r="AL87" s="125"/>
      <c r="AM87" s="96"/>
    </row>
    <row r="88" spans="1:39" ht="18.75" customHeight="1">
      <c r="A88" s="97"/>
      <c r="B88" s="45"/>
      <c r="C88" s="80"/>
      <c r="D88" s="98"/>
      <c r="E88" s="83"/>
      <c r="F88" s="99"/>
      <c r="G88" s="86"/>
      <c r="H88" s="87"/>
      <c r="I88" s="45"/>
      <c r="J88" s="127"/>
      <c r="K88" s="133"/>
      <c r="L88" s="80"/>
      <c r="M88" s="98"/>
      <c r="N88" s="83"/>
      <c r="O88" s="99"/>
      <c r="P88" s="86"/>
      <c r="Q88" s="87"/>
      <c r="R88" s="45"/>
      <c r="S88" s="127"/>
      <c r="T88" s="133"/>
      <c r="U88" s="80"/>
      <c r="V88" s="98"/>
      <c r="W88" s="83"/>
      <c r="X88" s="99"/>
      <c r="Y88" s="86"/>
      <c r="Z88" s="87"/>
      <c r="AA88" s="45"/>
      <c r="AB88" s="127"/>
      <c r="AC88" s="133"/>
      <c r="AD88" s="80"/>
      <c r="AE88" s="98"/>
      <c r="AF88" s="83"/>
      <c r="AG88" s="99"/>
      <c r="AH88" s="86"/>
      <c r="AI88" s="87"/>
      <c r="AJ88" s="48"/>
      <c r="AK88" s="140"/>
      <c r="AL88" s="141"/>
      <c r="AM88" s="96"/>
    </row>
    <row r="89" spans="1:39" ht="18.75" customHeight="1">
      <c r="A89" s="79"/>
      <c r="B89" s="45"/>
      <c r="C89" s="80"/>
      <c r="D89" s="98"/>
      <c r="E89" s="83"/>
      <c r="F89" s="99"/>
      <c r="G89" s="86"/>
      <c r="H89" s="87"/>
      <c r="I89" s="45"/>
      <c r="J89" s="127"/>
      <c r="K89" s="133"/>
      <c r="L89" s="80"/>
      <c r="M89" s="98"/>
      <c r="N89" s="83"/>
      <c r="O89" s="99"/>
      <c r="P89" s="86"/>
      <c r="Q89" s="87"/>
      <c r="R89" s="45"/>
      <c r="S89" s="127"/>
      <c r="T89" s="133"/>
      <c r="U89" s="80"/>
      <c r="V89" s="98"/>
      <c r="W89" s="83"/>
      <c r="X89" s="99"/>
      <c r="Y89" s="86"/>
      <c r="Z89" s="87"/>
      <c r="AA89" s="45"/>
      <c r="AB89" s="127"/>
      <c r="AC89" s="133"/>
      <c r="AD89" s="80"/>
      <c r="AE89" s="98"/>
      <c r="AF89" s="83"/>
      <c r="AG89" s="99"/>
      <c r="AH89" s="86"/>
      <c r="AI89" s="87"/>
      <c r="AJ89" s="48"/>
      <c r="AK89" s="140"/>
      <c r="AL89" s="141"/>
      <c r="AM89" s="96"/>
    </row>
    <row r="90" spans="1:39" ht="18.75" customHeight="1">
      <c r="A90" s="79"/>
      <c r="B90" s="45"/>
      <c r="C90" s="80"/>
      <c r="D90" s="83"/>
      <c r="E90" s="83"/>
      <c r="F90" s="84"/>
      <c r="G90" s="86"/>
      <c r="H90" s="87"/>
      <c r="I90" s="45"/>
      <c r="J90" s="127"/>
      <c r="K90" s="133"/>
      <c r="L90" s="80"/>
      <c r="M90" s="83"/>
      <c r="N90" s="83"/>
      <c r="O90" s="84"/>
      <c r="P90" s="86"/>
      <c r="Q90" s="87"/>
      <c r="R90" s="45"/>
      <c r="S90" s="127"/>
      <c r="T90" s="133"/>
      <c r="U90" s="80"/>
      <c r="V90" s="83"/>
      <c r="W90" s="83"/>
      <c r="X90" s="84"/>
      <c r="Y90" s="86"/>
      <c r="Z90" s="87"/>
      <c r="AA90" s="45"/>
      <c r="AB90" s="127"/>
      <c r="AC90" s="133"/>
      <c r="AD90" s="80"/>
      <c r="AE90" s="83"/>
      <c r="AF90" s="83"/>
      <c r="AG90" s="84"/>
      <c r="AH90" s="86"/>
      <c r="AI90" s="87"/>
      <c r="AJ90" s="48"/>
      <c r="AK90" s="140"/>
      <c r="AL90" s="141"/>
      <c r="AM90" s="96"/>
    </row>
    <row r="91" spans="1:39" ht="18.75" customHeight="1">
      <c r="A91" s="79"/>
      <c r="B91" s="41"/>
      <c r="C91" s="68"/>
      <c r="D91" s="69"/>
      <c r="E91" s="69"/>
      <c r="F91" s="70"/>
      <c r="G91" s="89"/>
      <c r="H91" s="27"/>
      <c r="I91" s="41"/>
      <c r="J91" s="135"/>
      <c r="K91" s="131"/>
      <c r="L91" s="68"/>
      <c r="M91" s="69"/>
      <c r="N91" s="69"/>
      <c r="O91" s="70"/>
      <c r="P91" s="89"/>
      <c r="Q91" s="27"/>
      <c r="R91" s="41"/>
      <c r="S91" s="135"/>
      <c r="T91" s="131"/>
      <c r="U91" s="68"/>
      <c r="V91" s="69"/>
      <c r="W91" s="69"/>
      <c r="X91" s="70"/>
      <c r="Y91" s="89"/>
      <c r="Z91" s="27"/>
      <c r="AA91" s="41"/>
      <c r="AB91" s="135"/>
      <c r="AC91" s="131"/>
      <c r="AD91" s="68"/>
      <c r="AE91" s="69"/>
      <c r="AF91" s="69"/>
      <c r="AG91" s="70"/>
      <c r="AH91" s="89"/>
      <c r="AI91" s="27"/>
      <c r="AJ91" s="42"/>
      <c r="AK91" s="142"/>
      <c r="AL91" s="143"/>
      <c r="AM91" s="101"/>
    </row>
    <row r="92" spans="1:39" s="123" customFormat="1" ht="18.75" customHeight="1" thickBot="1">
      <c r="A92" s="79"/>
      <c r="B92" s="43"/>
      <c r="C92" s="144"/>
      <c r="D92" s="145"/>
      <c r="E92" s="145"/>
      <c r="F92" s="146"/>
      <c r="G92" s="147"/>
      <c r="H92" s="19"/>
      <c r="I92" s="43"/>
      <c r="J92" s="137"/>
      <c r="K92" s="148"/>
      <c r="L92" s="144"/>
      <c r="M92" s="145"/>
      <c r="N92" s="145"/>
      <c r="O92" s="146"/>
      <c r="P92" s="147"/>
      <c r="Q92" s="19"/>
      <c r="R92" s="43"/>
      <c r="S92" s="137"/>
      <c r="T92" s="148"/>
      <c r="U92" s="144"/>
      <c r="V92" s="145"/>
      <c r="W92" s="145"/>
      <c r="X92" s="146"/>
      <c r="Y92" s="147"/>
      <c r="Z92" s="19"/>
      <c r="AA92" s="43"/>
      <c r="AB92" s="137"/>
      <c r="AC92" s="148"/>
      <c r="AD92" s="144"/>
      <c r="AE92" s="145"/>
      <c r="AF92" s="145"/>
      <c r="AG92" s="146"/>
      <c r="AH92" s="147"/>
      <c r="AI92" s="19"/>
      <c r="AJ92" s="43"/>
      <c r="AK92" s="135"/>
      <c r="AL92" s="131"/>
      <c r="AM92" s="107"/>
    </row>
    <row r="93" spans="1:39" s="123" customFormat="1" ht="18.75" customHeight="1">
      <c r="A93" s="199" t="s">
        <v>48</v>
      </c>
      <c r="B93" s="200"/>
      <c r="C93" s="77">
        <v>1</v>
      </c>
      <c r="D93" s="149" t="s">
        <v>49</v>
      </c>
      <c r="E93" s="72"/>
      <c r="F93" s="150"/>
      <c r="G93" s="151"/>
      <c r="H93" s="152">
        <v>112</v>
      </c>
      <c r="I93" s="72" t="s">
        <v>47</v>
      </c>
      <c r="J93" s="121"/>
      <c r="K93" s="153"/>
      <c r="L93" s="77">
        <v>2</v>
      </c>
      <c r="M93" s="154" t="s">
        <v>50</v>
      </c>
      <c r="N93" s="72"/>
      <c r="O93" s="150"/>
      <c r="P93" s="151"/>
      <c r="Q93" s="152">
        <v>87</v>
      </c>
      <c r="R93" s="72" t="s">
        <v>47</v>
      </c>
      <c r="S93" s="121"/>
      <c r="T93" s="153"/>
      <c r="U93" s="77">
        <v>3</v>
      </c>
      <c r="V93" s="149" t="s">
        <v>51</v>
      </c>
      <c r="W93" s="72"/>
      <c r="X93" s="150"/>
      <c r="Y93" s="151"/>
      <c r="Z93" s="152">
        <v>87</v>
      </c>
      <c r="AA93" s="72" t="s">
        <v>47</v>
      </c>
      <c r="AB93" s="121"/>
      <c r="AC93" s="153"/>
      <c r="AD93" s="77">
        <v>4</v>
      </c>
      <c r="AE93" s="149" t="s">
        <v>52</v>
      </c>
      <c r="AF93" s="72"/>
      <c r="AG93" s="150"/>
      <c r="AH93" s="151"/>
      <c r="AI93" s="152">
        <v>66</v>
      </c>
      <c r="AJ93" s="72" t="s">
        <v>47</v>
      </c>
      <c r="AK93" s="140"/>
      <c r="AL93" s="141"/>
      <c r="AM93" s="85"/>
    </row>
    <row r="94" spans="1:39" s="123" customFormat="1" ht="18.75" customHeight="1" thickBot="1">
      <c r="A94" s="63"/>
      <c r="B94" s="155"/>
      <c r="C94" s="110">
        <v>5</v>
      </c>
      <c r="D94" s="156" t="s">
        <v>53</v>
      </c>
      <c r="E94" s="109"/>
      <c r="F94" s="157"/>
      <c r="G94" s="113"/>
      <c r="H94" s="158">
        <v>51</v>
      </c>
      <c r="I94" s="109" t="s">
        <v>47</v>
      </c>
      <c r="J94" s="159"/>
      <c r="K94" s="160"/>
      <c r="L94" s="110">
        <v>6</v>
      </c>
      <c r="M94" s="156" t="s">
        <v>54</v>
      </c>
      <c r="N94" s="109"/>
      <c r="O94" s="157"/>
      <c r="P94" s="113"/>
      <c r="Q94" s="161">
        <v>49.5</v>
      </c>
      <c r="R94" s="109" t="s">
        <v>47</v>
      </c>
      <c r="S94" s="159"/>
      <c r="T94" s="160"/>
      <c r="U94" s="110">
        <v>7</v>
      </c>
      <c r="V94" s="162" t="s">
        <v>55</v>
      </c>
      <c r="W94" s="109"/>
      <c r="X94" s="157"/>
      <c r="Y94" s="113"/>
      <c r="Z94" s="158">
        <v>42</v>
      </c>
      <c r="AA94" s="109" t="s">
        <v>47</v>
      </c>
      <c r="AB94" s="159"/>
      <c r="AC94" s="160"/>
      <c r="AD94" s="110">
        <v>8</v>
      </c>
      <c r="AE94" s="156" t="s">
        <v>56</v>
      </c>
      <c r="AF94" s="109"/>
      <c r="AG94" s="157"/>
      <c r="AH94" s="113"/>
      <c r="AI94" s="158">
        <v>26</v>
      </c>
      <c r="AJ94" s="109" t="s">
        <v>47</v>
      </c>
      <c r="AK94" s="163"/>
      <c r="AL94" s="164"/>
      <c r="AM94" s="118"/>
    </row>
  </sheetData>
  <sheetProtection sheet="1"/>
  <mergeCells count="43">
    <mergeCell ref="AG55:AG56"/>
    <mergeCell ref="AH55:AJ56"/>
    <mergeCell ref="A93:B93"/>
    <mergeCell ref="W55:W56"/>
    <mergeCell ref="X55:X56"/>
    <mergeCell ref="Y55:AA56"/>
    <mergeCell ref="AD55:AD56"/>
    <mergeCell ref="AE55:AE56"/>
    <mergeCell ref="AF55:AF56"/>
    <mergeCell ref="M55:M56"/>
    <mergeCell ref="N55:N56"/>
    <mergeCell ref="O55:O56"/>
    <mergeCell ref="P55:R56"/>
    <mergeCell ref="U55:U56"/>
    <mergeCell ref="V55:V56"/>
    <mergeCell ref="AF8:AF9"/>
    <mergeCell ref="W8:W9"/>
    <mergeCell ref="X8:X9"/>
    <mergeCell ref="Y8:AA9"/>
    <mergeCell ref="AD8:AD9"/>
    <mergeCell ref="AG8:AG9"/>
    <mergeCell ref="AH8:AJ9"/>
    <mergeCell ref="A55:B56"/>
    <mergeCell ref="C55:C56"/>
    <mergeCell ref="D55:D56"/>
    <mergeCell ref="E55:E56"/>
    <mergeCell ref="F55:F56"/>
    <mergeCell ref="G55:I56"/>
    <mergeCell ref="L55:L56"/>
    <mergeCell ref="V8:V9"/>
    <mergeCell ref="AE8:AE9"/>
    <mergeCell ref="L8:L9"/>
    <mergeCell ref="M8:M9"/>
    <mergeCell ref="N8:N9"/>
    <mergeCell ref="O8:O9"/>
    <mergeCell ref="P8:R9"/>
    <mergeCell ref="U8:U9"/>
    <mergeCell ref="A8:B9"/>
    <mergeCell ref="C8:C9"/>
    <mergeCell ref="D8:D9"/>
    <mergeCell ref="E8:E9"/>
    <mergeCell ref="F8:F9"/>
    <mergeCell ref="G8:I9"/>
  </mergeCells>
  <conditionalFormatting sqref="L10 L13 L16 L19 L22 L25 L28 L31 L34 L37 L40 L57 L66 L69 L72 L75 L78 L81 L86">
    <cfRule type="cellIs" priority="7" dxfId="14" operator="notEqual" stopIfTrue="1">
      <formula>2</formula>
    </cfRule>
  </conditionalFormatting>
  <conditionalFormatting sqref="U10 U13 U16 U19 U22 U25 U28 U31 U34 U37 U40 U57 U66 U69 U72 U75 U81 U86">
    <cfRule type="cellIs" priority="6" dxfId="14" operator="notEqual" stopIfTrue="1">
      <formula>3</formula>
    </cfRule>
  </conditionalFormatting>
  <conditionalFormatting sqref="AD10 AD13 AD16 AD19 AD22 AD25 AD28 AD31 AD34 AD37 AD40 AD57 AD66 AD72 AD75 AD78 AD81 AD86">
    <cfRule type="cellIs" priority="5" dxfId="14" operator="notEqual" stopIfTrue="1">
      <formula>4</formula>
    </cfRule>
  </conditionalFormatting>
  <conditionalFormatting sqref="C11 C14 C17 C20 C23 C26 C29 C32 C35 C38 C44 C61 C67 C70 C73 C76 C79 C83 C87">
    <cfRule type="cellIs" priority="4" dxfId="14" operator="notEqual" stopIfTrue="1">
      <formula>5</formula>
    </cfRule>
  </conditionalFormatting>
  <conditionalFormatting sqref="L11 L14 L17 L20 L23 L26 L29 L32 L35 L38 L44 L61 L67 L70 L73 L76 L79 L83 L87">
    <cfRule type="cellIs" priority="3" dxfId="14" operator="notEqual" stopIfTrue="1">
      <formula>6</formula>
    </cfRule>
  </conditionalFormatting>
  <conditionalFormatting sqref="U11 U14 U17 U20 U23 U26 U29 U32 U35 U38 U44 U61 U67 U70 U73 U76 U79 U83 U87">
    <cfRule type="cellIs" priority="2" dxfId="14" operator="notEqual" stopIfTrue="1">
      <formula>7</formula>
    </cfRule>
  </conditionalFormatting>
  <conditionalFormatting sqref="AD11 AD14 AD17 AD20 AD23 AD26 AD29 AD32 AD35 AD38 AD44 AD61 AD67 AD70 AD73 AD76 AD79 AD83 AD87">
    <cfRule type="cellIs" priority="1" dxfId="14" operator="notEqual" stopIfTrue="1">
      <formula>8</formula>
    </cfRule>
  </conditionalFormatting>
  <printOptions horizontalCentered="1" verticalCentered="1"/>
  <pageMargins left="0" right="0" top="0.3937007874015748" bottom="0" header="0" footer="0"/>
  <pageSetup horizontalDpi="600" verticalDpi="600" orientation="landscape" paperSize="9" scale="67" r:id="rId1"/>
  <rowBreaks count="1" manualBreakCount="1">
    <brk id="47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96"/>
  <sheetViews>
    <sheetView view="pageBreakPreview" zoomScale="60" zoomScaleNormal="75" workbookViewId="0" topLeftCell="A1">
      <selection activeCell="H49" sqref="H49"/>
    </sheetView>
  </sheetViews>
  <sheetFormatPr defaultColWidth="8.796875" defaultRowHeight="14.25"/>
  <cols>
    <col min="1" max="1" width="3" style="165" customWidth="1"/>
    <col min="2" max="2" width="10.59765625" style="0" customWidth="1"/>
    <col min="3" max="3" width="3" style="0" customWidth="1"/>
    <col min="4" max="4" width="12.59765625" style="0" customWidth="1"/>
    <col min="5" max="5" width="8.59765625" style="0" customWidth="1"/>
    <col min="6" max="6" width="3.09765625" style="0" customWidth="1"/>
    <col min="7" max="7" width="4" style="166" customWidth="1"/>
    <col min="8" max="8" width="8.59765625" style="0" customWidth="1"/>
    <col min="9" max="9" width="5.59765625" style="0" customWidth="1"/>
    <col min="10" max="10" width="8" style="0" hidden="1" customWidth="1"/>
    <col min="11" max="11" width="5.59765625" style="0" hidden="1" customWidth="1"/>
    <col min="12" max="12" width="3" style="0" customWidth="1"/>
    <col min="13" max="13" width="12.59765625" style="0" customWidth="1"/>
    <col min="14" max="14" width="8.59765625" style="0" customWidth="1"/>
    <col min="15" max="15" width="3.09765625" style="0" customWidth="1"/>
    <col min="16" max="16" width="4" style="166" customWidth="1"/>
    <col min="17" max="17" width="8.5" style="0" customWidth="1"/>
    <col min="18" max="18" width="5.59765625" style="0" customWidth="1"/>
    <col min="19" max="19" width="8.59765625" style="0" hidden="1" customWidth="1"/>
    <col min="20" max="20" width="5.59765625" style="0" hidden="1" customWidth="1"/>
    <col min="21" max="21" width="3" style="0" customWidth="1"/>
    <col min="22" max="22" width="12.59765625" style="0" customWidth="1"/>
    <col min="23" max="23" width="8.59765625" style="0" customWidth="1"/>
    <col min="24" max="24" width="3.09765625" style="0" customWidth="1"/>
    <col min="25" max="25" width="4" style="166" customWidth="1"/>
    <col min="26" max="26" width="8.59765625" style="0" customWidth="1"/>
    <col min="27" max="27" width="5.59765625" style="0" customWidth="1"/>
    <col min="28" max="28" width="8.59765625" style="0" hidden="1" customWidth="1"/>
    <col min="29" max="29" width="5.59765625" style="0" hidden="1" customWidth="1"/>
    <col min="30" max="30" width="2.8984375" style="0" customWidth="1"/>
    <col min="31" max="31" width="12.59765625" style="0" customWidth="1"/>
    <col min="32" max="32" width="8.59765625" style="0" customWidth="1"/>
    <col min="33" max="33" width="3.09765625" style="0" customWidth="1"/>
    <col min="34" max="34" width="4" style="166" customWidth="1"/>
    <col min="35" max="35" width="8.59765625" style="0" customWidth="1"/>
    <col min="36" max="36" width="5.59765625" style="0" customWidth="1"/>
    <col min="37" max="37" width="8.59765625" style="0" hidden="1" customWidth="1"/>
    <col min="38" max="38" width="5.59765625" style="0" hidden="1" customWidth="1"/>
  </cols>
  <sheetData>
    <row r="1" spans="1:39" ht="29.25" customHeight="1">
      <c r="A1" s="1"/>
      <c r="B1" s="2"/>
      <c r="C1" s="3"/>
      <c r="D1" s="2"/>
      <c r="E1" s="2"/>
      <c r="F1" s="3"/>
      <c r="G1" s="4"/>
      <c r="H1" s="5"/>
      <c r="I1" s="2"/>
      <c r="J1" s="2"/>
      <c r="K1" s="2"/>
      <c r="L1" s="3"/>
      <c r="M1" s="2"/>
      <c r="N1" s="7" t="s">
        <v>57</v>
      </c>
      <c r="O1" s="8"/>
      <c r="P1" s="9"/>
      <c r="Q1" s="8"/>
      <c r="R1" s="8"/>
      <c r="S1" s="8"/>
      <c r="T1" s="8"/>
      <c r="U1" s="11"/>
      <c r="V1" s="8"/>
      <c r="W1" s="8"/>
      <c r="X1" s="8"/>
      <c r="Y1" s="9"/>
      <c r="Z1" s="2"/>
      <c r="AA1" s="2"/>
      <c r="AB1" s="2"/>
      <c r="AC1" s="2"/>
      <c r="AD1" s="3"/>
      <c r="AE1" s="2"/>
      <c r="AF1" s="2"/>
      <c r="AG1" s="2"/>
      <c r="AH1" s="12"/>
      <c r="AI1" s="2"/>
      <c r="AJ1" s="13"/>
      <c r="AK1" s="13"/>
      <c r="AL1" s="13"/>
      <c r="AM1" s="15"/>
    </row>
    <row r="2" spans="1:39" ht="18.75" customHeight="1">
      <c r="A2" s="16"/>
      <c r="B2" s="17"/>
      <c r="C2" s="18"/>
      <c r="D2" s="17"/>
      <c r="E2" s="19" t="str">
        <f>'[1]大会情報'!D3</f>
        <v>第47回</v>
      </c>
      <c r="F2" s="18"/>
      <c r="G2" s="20"/>
      <c r="H2" s="19"/>
      <c r="I2" s="17"/>
      <c r="J2" s="17"/>
      <c r="K2" s="17"/>
      <c r="L2" s="18"/>
      <c r="M2" s="17"/>
      <c r="N2" s="17"/>
      <c r="O2" s="17"/>
      <c r="P2" s="22"/>
      <c r="Q2" s="17"/>
      <c r="R2" s="17"/>
      <c r="S2" s="17"/>
      <c r="T2" s="17"/>
      <c r="U2" s="18"/>
      <c r="V2" s="17"/>
      <c r="W2" s="17"/>
      <c r="X2" s="17"/>
      <c r="Y2" s="22"/>
      <c r="Z2" s="17"/>
      <c r="AA2" s="17"/>
      <c r="AB2" s="17"/>
      <c r="AC2" s="17"/>
      <c r="AD2" s="18"/>
      <c r="AE2" s="17"/>
      <c r="AF2" s="17"/>
      <c r="AG2" s="17"/>
      <c r="AH2" s="22"/>
      <c r="AI2" s="17"/>
      <c r="AJ2" s="23"/>
      <c r="AK2" s="23"/>
      <c r="AL2" s="23"/>
      <c r="AM2" s="25"/>
    </row>
    <row r="3" spans="1:39" ht="18.75" customHeight="1">
      <c r="A3" s="16"/>
      <c r="B3" s="17"/>
      <c r="C3" s="18"/>
      <c r="D3" s="26" t="s">
        <v>1</v>
      </c>
      <c r="E3" s="27" t="str">
        <f>'[1]大会情報'!F3</f>
        <v>砺波地区選手権大会</v>
      </c>
      <c r="F3" s="28"/>
      <c r="G3" s="29"/>
      <c r="H3" s="27"/>
      <c r="I3" s="30"/>
      <c r="J3" s="30"/>
      <c r="K3" s="30"/>
      <c r="L3" s="28"/>
      <c r="M3" s="17"/>
      <c r="N3" s="17"/>
      <c r="O3" s="17"/>
      <c r="P3" s="22"/>
      <c r="Q3" s="17"/>
      <c r="R3" s="17"/>
      <c r="S3" s="17"/>
      <c r="T3" s="17"/>
      <c r="U3" s="18"/>
      <c r="V3" s="17"/>
      <c r="W3" s="17"/>
      <c r="X3" s="17"/>
      <c r="Y3" s="22"/>
      <c r="Z3" s="17"/>
      <c r="AA3" s="17"/>
      <c r="AB3" s="17"/>
      <c r="AC3" s="17"/>
      <c r="AD3" s="18"/>
      <c r="AE3" s="32"/>
      <c r="AF3" s="32" t="str">
        <f>'[1]大会情報'!C6</f>
        <v>小矢部</v>
      </c>
      <c r="AG3" s="30"/>
      <c r="AH3" s="33"/>
      <c r="AI3" s="30"/>
      <c r="AJ3" s="34" t="s">
        <v>2</v>
      </c>
      <c r="AK3" s="35"/>
      <c r="AL3" s="35"/>
      <c r="AM3" s="25"/>
    </row>
    <row r="4" spans="1:39" ht="18.75" customHeight="1">
      <c r="A4" s="16"/>
      <c r="B4" s="17"/>
      <c r="C4" s="18"/>
      <c r="D4" s="17"/>
      <c r="E4" s="17"/>
      <c r="F4" s="18"/>
      <c r="G4" s="37"/>
      <c r="H4" s="19"/>
      <c r="I4" s="17"/>
      <c r="J4" s="17"/>
      <c r="K4" s="17"/>
      <c r="L4" s="18"/>
      <c r="M4" s="17"/>
      <c r="N4" s="17"/>
      <c r="O4" s="17"/>
      <c r="P4" s="22"/>
      <c r="Y4" s="22"/>
      <c r="Z4" s="17"/>
      <c r="AA4" s="17"/>
      <c r="AB4" s="17"/>
      <c r="AC4" s="17"/>
      <c r="AD4" s="18"/>
      <c r="AE4" s="17"/>
      <c r="AF4" s="17"/>
      <c r="AG4" s="17"/>
      <c r="AH4" s="22"/>
      <c r="AI4" s="17"/>
      <c r="AJ4" s="23"/>
      <c r="AK4" s="23"/>
      <c r="AL4" s="23"/>
      <c r="AM4" s="25"/>
    </row>
    <row r="5" spans="1:39" ht="18.75" customHeight="1">
      <c r="A5" s="16"/>
      <c r="B5" s="17"/>
      <c r="C5" s="18"/>
      <c r="D5" s="17"/>
      <c r="E5" s="17"/>
      <c r="F5" s="18"/>
      <c r="G5" s="37"/>
      <c r="H5" s="19"/>
      <c r="I5" s="17"/>
      <c r="J5" s="17"/>
      <c r="K5" s="17"/>
      <c r="L5" s="18"/>
      <c r="M5" s="17"/>
      <c r="N5" s="17"/>
      <c r="O5" s="17"/>
      <c r="P5" s="22"/>
      <c r="Q5" s="27"/>
      <c r="R5" s="27" t="str">
        <f>'[1]大会情報'!D4</f>
        <v>平成24年6月1日</v>
      </c>
      <c r="S5" s="27"/>
      <c r="T5" s="27"/>
      <c r="U5" s="28"/>
      <c r="V5" s="40"/>
      <c r="W5" s="28"/>
      <c r="X5" s="30"/>
      <c r="Y5" s="22"/>
      <c r="Z5" s="17"/>
      <c r="AA5" s="17"/>
      <c r="AB5" s="17"/>
      <c r="AC5" s="17"/>
      <c r="AD5" s="18"/>
      <c r="AE5" s="26" t="s">
        <v>3</v>
      </c>
      <c r="AF5" s="41" t="s">
        <v>4</v>
      </c>
      <c r="AG5" s="30"/>
      <c r="AH5" s="33"/>
      <c r="AI5" s="30"/>
      <c r="AJ5" s="42"/>
      <c r="AK5" s="23"/>
      <c r="AL5" s="23"/>
      <c r="AM5" s="25"/>
    </row>
    <row r="6" spans="1:39" ht="18.75" customHeight="1">
      <c r="A6" s="16"/>
      <c r="B6" s="17"/>
      <c r="C6" s="18"/>
      <c r="D6" s="26" t="s">
        <v>5</v>
      </c>
      <c r="E6" s="41" t="str">
        <f>'[1]大会情報'!C7</f>
        <v>利川　薫恵</v>
      </c>
      <c r="F6" s="28"/>
      <c r="G6" s="29"/>
      <c r="H6" s="27"/>
      <c r="I6" s="30"/>
      <c r="J6" s="30"/>
      <c r="K6" s="30"/>
      <c r="L6" s="28"/>
      <c r="M6" s="43"/>
      <c r="N6" s="43"/>
      <c r="O6" s="17"/>
      <c r="P6" s="22"/>
      <c r="Q6" s="27"/>
      <c r="R6" s="27" t="str">
        <f>'[1]大会情報'!D5</f>
        <v>平成24年6月2日</v>
      </c>
      <c r="S6" s="27"/>
      <c r="T6" s="27"/>
      <c r="U6" s="28"/>
      <c r="V6" s="40"/>
      <c r="W6" s="28"/>
      <c r="X6" s="30"/>
      <c r="Y6" s="22"/>
      <c r="Z6" s="17"/>
      <c r="AA6" s="17"/>
      <c r="AB6" s="17"/>
      <c r="AC6" s="17"/>
      <c r="AD6" s="18"/>
      <c r="AE6" s="44" t="s">
        <v>6</v>
      </c>
      <c r="AF6" s="45" t="s">
        <v>7</v>
      </c>
      <c r="AG6" s="46"/>
      <c r="AH6" s="47"/>
      <c r="AI6" s="46"/>
      <c r="AJ6" s="48"/>
      <c r="AK6" s="23"/>
      <c r="AL6" s="23"/>
      <c r="AM6" s="25"/>
    </row>
    <row r="7" spans="1:39" ht="3.75" customHeight="1" thickBot="1">
      <c r="A7" s="49"/>
      <c r="B7" s="50"/>
      <c r="C7" s="51"/>
      <c r="D7" s="50"/>
      <c r="E7" s="50"/>
      <c r="F7" s="51"/>
      <c r="G7" s="52"/>
      <c r="H7" s="53"/>
      <c r="I7" s="50"/>
      <c r="J7" s="50"/>
      <c r="K7" s="50"/>
      <c r="L7" s="51"/>
      <c r="M7" s="50"/>
      <c r="N7" s="50"/>
      <c r="O7" s="50"/>
      <c r="P7" s="55"/>
      <c r="Q7" s="50"/>
      <c r="R7" s="50"/>
      <c r="S7" s="50"/>
      <c r="T7" s="50"/>
      <c r="U7" s="51"/>
      <c r="V7" s="50"/>
      <c r="W7" s="50"/>
      <c r="X7" s="50"/>
      <c r="Y7" s="55"/>
      <c r="Z7" s="50"/>
      <c r="AA7" s="50"/>
      <c r="AB7" s="50"/>
      <c r="AC7" s="50"/>
      <c r="AD7" s="51"/>
      <c r="AE7" s="50"/>
      <c r="AF7" s="50"/>
      <c r="AG7" s="50"/>
      <c r="AH7" s="55"/>
      <c r="AI7" s="50"/>
      <c r="AJ7" s="56"/>
      <c r="AK7" s="56"/>
      <c r="AL7" s="56"/>
      <c r="AM7" s="58"/>
    </row>
    <row r="8" spans="1:39" ht="15" customHeight="1">
      <c r="A8" s="199" t="s">
        <v>8</v>
      </c>
      <c r="B8" s="200"/>
      <c r="C8" s="203" t="s">
        <v>9</v>
      </c>
      <c r="D8" s="205" t="s">
        <v>10</v>
      </c>
      <c r="E8" s="205" t="s">
        <v>11</v>
      </c>
      <c r="F8" s="207" t="s">
        <v>12</v>
      </c>
      <c r="G8" s="209" t="s">
        <v>13</v>
      </c>
      <c r="H8" s="210"/>
      <c r="I8" s="210"/>
      <c r="J8" s="59"/>
      <c r="K8" s="60"/>
      <c r="L8" s="203" t="s">
        <v>9</v>
      </c>
      <c r="M8" s="205" t="s">
        <v>10</v>
      </c>
      <c r="N8" s="205" t="s">
        <v>11</v>
      </c>
      <c r="O8" s="207" t="s">
        <v>12</v>
      </c>
      <c r="P8" s="209" t="s">
        <v>13</v>
      </c>
      <c r="Q8" s="210"/>
      <c r="R8" s="210"/>
      <c r="S8" s="59"/>
      <c r="T8" s="60"/>
      <c r="U8" s="203" t="s">
        <v>9</v>
      </c>
      <c r="V8" s="205" t="s">
        <v>10</v>
      </c>
      <c r="W8" s="205" t="s">
        <v>11</v>
      </c>
      <c r="X8" s="207" t="s">
        <v>12</v>
      </c>
      <c r="Y8" s="209" t="s">
        <v>13</v>
      </c>
      <c r="Z8" s="210"/>
      <c r="AA8" s="210"/>
      <c r="AB8" s="59"/>
      <c r="AC8" s="60"/>
      <c r="AD8" s="203" t="s">
        <v>9</v>
      </c>
      <c r="AE8" s="205" t="s">
        <v>10</v>
      </c>
      <c r="AF8" s="205" t="s">
        <v>11</v>
      </c>
      <c r="AG8" s="207" t="s">
        <v>12</v>
      </c>
      <c r="AH8" s="209" t="s">
        <v>13</v>
      </c>
      <c r="AI8" s="210"/>
      <c r="AJ8" s="210"/>
      <c r="AK8" s="59"/>
      <c r="AL8" s="60"/>
      <c r="AM8" s="62" t="s">
        <v>14</v>
      </c>
    </row>
    <row r="9" spans="1:39" ht="15" customHeight="1" thickBot="1">
      <c r="A9" s="201"/>
      <c r="B9" s="202"/>
      <c r="C9" s="204"/>
      <c r="D9" s="206"/>
      <c r="E9" s="206"/>
      <c r="F9" s="208"/>
      <c r="G9" s="211"/>
      <c r="H9" s="212"/>
      <c r="I9" s="212"/>
      <c r="J9" s="63"/>
      <c r="K9" s="64"/>
      <c r="L9" s="204"/>
      <c r="M9" s="206"/>
      <c r="N9" s="206"/>
      <c r="O9" s="208"/>
      <c r="P9" s="211"/>
      <c r="Q9" s="212"/>
      <c r="R9" s="212"/>
      <c r="S9" s="63"/>
      <c r="T9" s="64"/>
      <c r="U9" s="204"/>
      <c r="V9" s="206"/>
      <c r="W9" s="206"/>
      <c r="X9" s="208"/>
      <c r="Y9" s="211"/>
      <c r="Z9" s="212"/>
      <c r="AA9" s="212"/>
      <c r="AB9" s="63"/>
      <c r="AC9" s="64"/>
      <c r="AD9" s="204"/>
      <c r="AE9" s="206"/>
      <c r="AF9" s="206"/>
      <c r="AG9" s="208"/>
      <c r="AH9" s="211"/>
      <c r="AI9" s="212"/>
      <c r="AJ9" s="212"/>
      <c r="AK9" s="63"/>
      <c r="AL9" s="64"/>
      <c r="AM9" s="66" t="s">
        <v>15</v>
      </c>
    </row>
    <row r="10" spans="1:39" ht="18.75" customHeight="1">
      <c r="A10" s="67"/>
      <c r="B10" s="41" t="s">
        <v>16</v>
      </c>
      <c r="C10" s="68">
        <v>1</v>
      </c>
      <c r="D10" s="69" t="str">
        <f>IF(ISNUMBER(VLOOKUP(C10,'[1]女子プロ編決勝入力  '!$D$2:$O$9,7,0)),VLOOKUP(C10,'[1]女子プロ編決勝入力  '!$D$2:$O$9,3,0),"")</f>
        <v>廣島　麻矢</v>
      </c>
      <c r="E10" s="69" t="str">
        <f>IF(ISNUMBER(VLOOKUP(C10,'[1]女子プロ編決勝入力  '!$D$2:$O$9,7,0)),VLOOKUP(C10,'[1]女子プロ編決勝入力  '!$D$2:$O$9,5,0),"")</f>
        <v>庄川</v>
      </c>
      <c r="F10" s="70">
        <f>IF(ISNUMBER(VLOOKUP(C10,'[1]女子プロ編決勝入力  '!$D$2:$O$9,7,0)),VLOOKUP(C10,'[1]女子プロ編決勝入力  '!$D$2:$O$9,4,0),"")</f>
        <v>1</v>
      </c>
      <c r="G10" s="71">
        <f>IF(ISNUMBER(VLOOKUP(C10,'[1]女子プロ編決勝入力  '!$D$2:$O$9,7,0)),VLOOKUP(C10,'[1]女子プロ編決勝入力  '!$D$2:$O$9,11,0),"")</f>
      </c>
      <c r="H10" s="72" t="str">
        <f>IF(ISNUMBER(VLOOKUP(C10,'[1]女子プロ編決勝入力  '!$D$2:$O$9,7,0)),VLOOKUP(C10,'[1]女子プロ編決勝入力  '!$D$2:$O$9,9,0),"")</f>
        <v>１４″１６</v>
      </c>
      <c r="I10" s="75"/>
      <c r="J10" s="137">
        <f>IF(ISNUMBER(VLOOKUP(C10,'[1]女子プロ編決勝入力  '!$D$2:$R$9,7,0)),VLOOKUP(C10,'[1]女子プロ編決勝入力  '!$D$2:$R$9,15,0),"")</f>
        <v>0</v>
      </c>
      <c r="K10" s="129">
        <f>VLOOKUP(C10,'[1]学校得点'!$B$60:$C$135,2,0)</f>
        <v>8</v>
      </c>
      <c r="L10" s="68">
        <v>2</v>
      </c>
      <c r="M10" s="69" t="str">
        <f>IF(ISNUMBER(VLOOKUP(L10,'[1]女子プロ編決勝入力  '!$D$2:$O$9,7,0)),VLOOKUP(L10,'[1]女子プロ編決勝入力  '!$D$2:$O$9,3,0),"")</f>
        <v>内山　莉菜</v>
      </c>
      <c r="N10" s="69" t="str">
        <f>IF(ISNUMBER(VLOOKUP(L10,'[1]女子プロ編決勝入力  '!$D$2:$O$9,7,0)),VLOOKUP(L10,'[1]女子プロ編決勝入力  '!$D$2:$O$9,5,0),"")</f>
        <v>福野</v>
      </c>
      <c r="O10" s="70">
        <f>IF(ISNUMBER(VLOOKUP(L10,'[1]女子プロ編決勝入力  '!$D$2:$O$9,7,0)),VLOOKUP(L10,'[1]女子プロ編決勝入力  '!$D$2:$O$9,4,0),"")</f>
        <v>1</v>
      </c>
      <c r="P10" s="71">
        <f>IF(ISNUMBER(VLOOKUP(L10,'[1]女子プロ編決勝入力  '!$D$2:$O$9,7,0)),VLOOKUP(L10,'[1]女子プロ編決勝入力  '!$D$2:$O$9,11,0),"")</f>
      </c>
      <c r="Q10" s="72" t="str">
        <f>IF(ISNUMBER(VLOOKUP(L10,'[1]女子プロ編決勝入力  '!$D$2:$O$9,7,0)),VLOOKUP(L10,'[1]女子プロ編決勝入力  '!$D$2:$O$9,9,0),"")</f>
        <v>１４″３６</v>
      </c>
      <c r="R10" s="75"/>
      <c r="S10" s="137">
        <f>IF(ISNUMBER(VLOOKUP(L10,'[1]女子プロ編決勝入力  '!$D$2:$R$9,7,0)),VLOOKUP(L10,'[1]女子プロ編決勝入力  '!$D$2:$R$9,15,0),"")</f>
        <v>0</v>
      </c>
      <c r="T10" s="129">
        <f>VLOOKUP(L10,'[1]学校得点'!$B$60:$C$135,2,0)</f>
        <v>7</v>
      </c>
      <c r="U10" s="68">
        <v>3</v>
      </c>
      <c r="V10" s="69" t="str">
        <f>IF(ISNUMBER(VLOOKUP(U10,'[1]女子プロ編決勝入力  '!$D$2:$O$9,7,0)),VLOOKUP(U10,'[1]女子プロ編決勝入力  '!$D$2:$O$9,3,0),"")</f>
        <v>前山　智世</v>
      </c>
      <c r="W10" s="69" t="str">
        <f>IF(ISNUMBER(VLOOKUP(U10,'[1]女子プロ編決勝入力  '!$D$2:$O$9,7,0)),VLOOKUP(U10,'[1]女子プロ編決勝入力  '!$D$2:$O$9,5,0),"")</f>
        <v>吉江</v>
      </c>
      <c r="X10" s="70">
        <f>IF(ISNUMBER(VLOOKUP(U10,'[1]女子プロ編決勝入力  '!$D$2:$O$9,7,0)),VLOOKUP(U10,'[1]女子プロ編決勝入力  '!$D$2:$O$9,4,0),"")</f>
        <v>1</v>
      </c>
      <c r="Y10" s="71">
        <f>IF(ISNUMBER(VLOOKUP(U10,'[1]女子プロ編決勝入力  '!$D$2:$O$9,7,0)),VLOOKUP(U10,'[1]女子プロ編決勝入力  '!$D$2:$O$9,11,0),"")</f>
      </c>
      <c r="Z10" s="72" t="str">
        <f>IF(ISNUMBER(VLOOKUP(U10,'[1]女子プロ編決勝入力  '!$D$2:$O$9,7,0)),VLOOKUP(U10,'[1]女子プロ編決勝入力  '!$D$2:$O$9,9,0),"")</f>
        <v>１４″４０</v>
      </c>
      <c r="AA10" s="76"/>
      <c r="AB10" s="137">
        <f>IF(ISNUMBER(VLOOKUP(U10,'[1]女子プロ編決勝入力  '!$D$2:$R$9,7,0)),VLOOKUP(U10,'[1]女子プロ編決勝入力  '!$D$2:$R$9,15,0),"")</f>
        <v>0</v>
      </c>
      <c r="AC10" s="129">
        <f>VLOOKUP(U10,'[1]学校得点'!$B$60:$C$135,2,0)</f>
        <v>6</v>
      </c>
      <c r="AD10" s="77">
        <v>4</v>
      </c>
      <c r="AE10" s="69" t="str">
        <f>IF(ISNUMBER(VLOOKUP(AD10,'[1]女子プロ編決勝入力  '!$D$2:$O$9,7,0)),VLOOKUP(AD10,'[1]女子プロ編決勝入力  '!$D$2:$O$9,3,0),"")</f>
        <v>吉田　彩乃</v>
      </c>
      <c r="AF10" s="69" t="str">
        <f>IF(ISNUMBER(VLOOKUP(AD10,'[1]女子プロ編決勝入力  '!$D$2:$O$9,7,0)),VLOOKUP(AD10,'[1]女子プロ編決勝入力  '!$D$2:$O$9,5,0),"")</f>
        <v>大谷</v>
      </c>
      <c r="AG10" s="70">
        <f>IF(ISNUMBER(VLOOKUP(AD10,'[1]女子プロ編決勝入力  '!$D$2:$O$9,7,0)),VLOOKUP(AD10,'[1]女子プロ編決勝入力  '!$D$2:$O$9,4,0),"")</f>
        <v>1</v>
      </c>
      <c r="AH10" s="71">
        <f>IF(ISNUMBER(VLOOKUP(AD10,'[1]女子プロ編決勝入力  '!$D$2:$O$9,7,0)),VLOOKUP(AD10,'[1]女子プロ編決勝入力  '!$D$2:$O$9,11,0),"")</f>
      </c>
      <c r="AI10" s="72" t="str">
        <f>IF(ISNUMBER(VLOOKUP(AD10,'[1]女子プロ編決勝入力  '!$D$2:$O$9,7,0)),VLOOKUP(AD10,'[1]女子プロ編決勝入力  '!$D$2:$O$9,9,0),"")</f>
        <v>１４″５９</v>
      </c>
      <c r="AJ10" s="76"/>
      <c r="AK10" s="137">
        <f>IF(ISNUMBER(VLOOKUP(AD10,'[1]女子プロ編決勝入力  '!$D$2:$R$9,7,0)),VLOOKUP(AD10,'[1]女子プロ編決勝入力  '!$D$2:$R$9,15,0),"")</f>
        <v>0</v>
      </c>
      <c r="AL10" s="129">
        <f>VLOOKUP(AD10,'[1]学校得点'!$B$60:$C$135,2,0)</f>
        <v>5</v>
      </c>
      <c r="AM10" s="78" t="str">
        <f>IF(ISBLANK('[1]女子プロ編決勝入力  '!K2),"",'[1]女子プロ編決勝入力  '!M2)</f>
        <v>＋１．５</v>
      </c>
    </row>
    <row r="11" spans="1:39" ht="18.75" customHeight="1">
      <c r="A11" s="79"/>
      <c r="B11" s="45"/>
      <c r="C11" s="80">
        <v>5</v>
      </c>
      <c r="D11" s="69" t="str">
        <f>IF(ISNUMBER(VLOOKUP(C11,'[1]女子プロ編決勝入力  '!$D$2:$O$9,7,0)),VLOOKUP(C11,'[1]女子プロ編決勝入力  '!$D$2:$O$9,3,0),"")</f>
        <v>石田　有奈</v>
      </c>
      <c r="E11" s="69" t="str">
        <f>IF(ISNUMBER(VLOOKUP(C11,'[1]女子プロ編決勝入力  '!$D$2:$O$9,7,0)),VLOOKUP(C11,'[1]女子プロ編決勝入力  '!$D$2:$O$9,5,0),"")</f>
        <v>庄西</v>
      </c>
      <c r="F11" s="70">
        <f>IF(ISNUMBER(VLOOKUP(C11,'[1]女子プロ編決勝入力  '!$D$2:$O$9,7,0)),VLOOKUP(C11,'[1]女子プロ編決勝入力  '!$D$2:$O$9,4,0),"")</f>
        <v>1</v>
      </c>
      <c r="G11" s="71">
        <f>IF(ISNUMBER(VLOOKUP(C11,'[1]女子プロ編決勝入力  '!$D$2:$O$9,7,0)),VLOOKUP(C11,'[1]女子プロ編決勝入力  '!$D$2:$O$9,11,0),"")</f>
      </c>
      <c r="H11" s="43" t="str">
        <f>IF(ISNUMBER(VLOOKUP(C11,'[1]女子プロ編決勝入力  '!$D$2:$O$9,7,0)),VLOOKUP(C11,'[1]女子プロ編決勝入力  '!$D$2:$O$9,9,0),"")</f>
        <v>１４″６１</v>
      </c>
      <c r="I11" s="81"/>
      <c r="J11" s="127">
        <f>IF(ISNUMBER(VLOOKUP(C11,'[1]女子プロ編決勝入力  '!$D$2:$R$9,7,0)),VLOOKUP(C11,'[1]女子プロ編決勝入力  '!$D$2:$R$9,15,0),"")</f>
        <v>0</v>
      </c>
      <c r="K11" s="125">
        <f>VLOOKUP(C11,'[1]学校得点'!$B$60:$C$135,2,0)</f>
        <v>4</v>
      </c>
      <c r="L11" s="80">
        <v>6</v>
      </c>
      <c r="M11" s="69" t="str">
        <f>IF(ISNUMBER(VLOOKUP(L11,'[1]女子プロ編決勝入力  '!$D$2:$O$9,7,0)),VLOOKUP(L11,'[1]女子プロ編決勝入力  '!$D$2:$O$9,3,0),"")</f>
        <v>川西　憂月</v>
      </c>
      <c r="N11" s="69" t="str">
        <f>IF(ISNUMBER(VLOOKUP(L11,'[1]女子プロ編決勝入力  '!$D$2:$O$9,7,0)),VLOOKUP(L11,'[1]女子プロ編決勝入力  '!$D$2:$O$9,5,0),"")</f>
        <v>出町</v>
      </c>
      <c r="O11" s="70">
        <f>IF(ISNUMBER(VLOOKUP(L11,'[1]女子プロ編決勝入力  '!$D$2:$O$9,7,0)),VLOOKUP(L11,'[1]女子プロ編決勝入力  '!$D$2:$O$9,4,0),"")</f>
        <v>1</v>
      </c>
      <c r="P11" s="71">
        <f>IF(ISNUMBER(VLOOKUP(L11,'[1]女子プロ編決勝入力  '!$D$2:$O$9,7,0)),VLOOKUP(L11,'[1]女子プロ編決勝入力  '!$D$2:$O$9,11,0),"")</f>
      </c>
      <c r="Q11" s="43" t="str">
        <f>IF(ISNUMBER(VLOOKUP(L11,'[1]女子プロ編決勝入力  '!$D$2:$O$9,7,0)),VLOOKUP(L11,'[1]女子プロ編決勝入力  '!$D$2:$O$9,9,0),"")</f>
        <v>１４″７０</v>
      </c>
      <c r="R11" s="81"/>
      <c r="S11" s="127">
        <f>IF(ISNUMBER(VLOOKUP(L11,'[1]女子プロ編決勝入力  '!$D$2:$R$9,7,0)),VLOOKUP(L11,'[1]女子プロ編決勝入力  '!$D$2:$R$9,15,0),"")</f>
        <v>0</v>
      </c>
      <c r="T11" s="125">
        <f>VLOOKUP(L11,'[1]学校得点'!$B$60:$C$135,2,0)</f>
        <v>3</v>
      </c>
      <c r="U11" s="80">
        <v>7</v>
      </c>
      <c r="V11" s="83" t="str">
        <f>IF(ISNUMBER(VLOOKUP(U11,'[1]女子プロ編決勝入力  '!$D$2:$O$9,7,0)),VLOOKUP(U11,'[1]女子プロ編決勝入力  '!$D$2:$O$9,3,0),"")</f>
        <v>田中　里奈</v>
      </c>
      <c r="W11" s="83" t="str">
        <f>IF(ISNUMBER(VLOOKUP(U11,'[1]女子プロ編決勝入力  '!$D$2:$O$9,7,0)),VLOOKUP(U11,'[1]女子プロ編決勝入力  '!$D$2:$O$9,5,0),"")</f>
        <v>庄西</v>
      </c>
      <c r="X11" s="84">
        <f>IF(ISNUMBER(VLOOKUP(U11,'[1]女子プロ編決勝入力  '!$D$2:$O$9,7,0)),VLOOKUP(U11,'[1]女子プロ編決勝入力  '!$D$2:$O$9,4,0),"")</f>
        <v>1</v>
      </c>
      <c r="Y11" s="71">
        <f>IF(ISNUMBER(VLOOKUP(U11,'[1]女子プロ編決勝入力  '!$D$2:$O$9,7,0)),VLOOKUP(U11,'[1]女子プロ編決勝入力  '!$D$2:$O$9,11,0),"")</f>
      </c>
      <c r="Z11" s="45" t="str">
        <f>IF(ISNUMBER(VLOOKUP(U11,'[1]女子プロ編決勝入力  '!$D$2:$O$9,7,0)),VLOOKUP(U11,'[1]女子プロ編決勝入力  '!$D$2:$O$9,9,0),"")</f>
        <v>１４″７８</v>
      </c>
      <c r="AA11" s="81"/>
      <c r="AB11" s="127">
        <f>IF(ISNUMBER(VLOOKUP(U11,'[1]女子プロ編決勝入力  '!$D$2:$R$9,7,0)),VLOOKUP(U11,'[1]女子プロ編決勝入力  '!$D$2:$R$9,15,0),"")</f>
        <v>0</v>
      </c>
      <c r="AC11" s="125">
        <f>VLOOKUP(U11,'[1]学校得点'!$B$60:$C$135,2,0)</f>
        <v>2</v>
      </c>
      <c r="AD11" s="80">
        <v>8</v>
      </c>
      <c r="AE11" s="69" t="str">
        <f>IF(ISNUMBER(VLOOKUP(AD11,'[1]女子プロ編決勝入力  '!$D$2:$O$9,7,0)),VLOOKUP(AD11,'[1]女子プロ編決勝入力  '!$D$2:$O$9,3,0),"")</f>
        <v>今井　美佑</v>
      </c>
      <c r="AF11" s="69" t="str">
        <f>IF(ISNUMBER(VLOOKUP(AD11,'[1]女子プロ編決勝入力  '!$D$2:$O$9,7,0)),VLOOKUP(AD11,'[1]女子プロ編決勝入力  '!$D$2:$O$9,5,0),"")</f>
        <v>井口</v>
      </c>
      <c r="AG11" s="70">
        <f>IF(ISNUMBER(VLOOKUP(AD11,'[1]女子プロ編決勝入力  '!$D$2:$O$9,7,0)),VLOOKUP(AD11,'[1]女子プロ編決勝入力  '!$D$2:$O$9,4,0),"")</f>
        <v>1</v>
      </c>
      <c r="AH11" s="71">
        <f>IF(ISNUMBER(VLOOKUP(AD11,'[1]女子プロ編決勝入力  '!$D$2:$O$9,7,0)),VLOOKUP(AD11,'[1]女子プロ編決勝入力  '!$D$2:$O$9,11,0),"")</f>
      </c>
      <c r="AI11" s="43" t="str">
        <f>IF(ISNUMBER(VLOOKUP(AD11,'[1]女子プロ編決勝入力  '!$D$2:$O$9,7,0)),VLOOKUP(AD11,'[1]女子プロ編決勝入力  '!$D$2:$O$9,9,0),"")</f>
        <v>１４″８８</v>
      </c>
      <c r="AJ11" s="81"/>
      <c r="AK11" s="127">
        <f>IF(ISNUMBER(VLOOKUP(AD11,'[1]女子プロ編決勝入力  '!$D$2:$R$9,7,0)),VLOOKUP(AD11,'[1]女子プロ編決勝入力  '!$D$2:$R$9,15,0),"")</f>
        <v>0</v>
      </c>
      <c r="AL11" s="125">
        <f>VLOOKUP(AD11,'[1]学校得点'!$B$60:$C$135,2,0)</f>
        <v>1</v>
      </c>
      <c r="AM11" s="85"/>
    </row>
    <row r="12" spans="1:39" ht="18.75" customHeight="1">
      <c r="A12" s="79"/>
      <c r="B12" s="45"/>
      <c r="C12" s="80"/>
      <c r="D12" s="83"/>
      <c r="E12" s="83"/>
      <c r="F12" s="84"/>
      <c r="G12" s="86"/>
      <c r="H12" s="87"/>
      <c r="I12" s="88"/>
      <c r="J12" s="126"/>
      <c r="K12" s="167"/>
      <c r="L12" s="80"/>
      <c r="M12" s="83"/>
      <c r="N12" s="83"/>
      <c r="O12" s="84"/>
      <c r="P12" s="86"/>
      <c r="Q12" s="87"/>
      <c r="R12" s="88"/>
      <c r="S12" s="126"/>
      <c r="T12" s="167"/>
      <c r="U12" s="80"/>
      <c r="V12" s="69"/>
      <c r="W12" s="69"/>
      <c r="X12" s="70"/>
      <c r="Y12" s="89"/>
      <c r="Z12" s="19"/>
      <c r="AA12" s="90"/>
      <c r="AB12" s="130"/>
      <c r="AC12" s="167"/>
      <c r="AD12" s="80"/>
      <c r="AE12" s="83">
        <f>IF(ISNUMBER(VLOOKUP(AD12,'[1]男子プロ編予選入力'!$F$2:$M$97,7,0)),VLOOKUP(AD12,'[1]男子プロ編予選入力'!$F$2:$M$97,3,0),"")</f>
      </c>
      <c r="AF12" s="83">
        <f>IF(ISNUMBER(VLOOKUP(AD12,'[1]男子プロ編予選入力'!$F$2:$M$97,7,0)),VLOOKUP(AD12,'[1]男子プロ編予選入力'!$F$2:$M$97,5,0),"")</f>
      </c>
      <c r="AG12" s="84">
        <f>IF(ISNUMBER(VLOOKUP(AD12,'[1]男子プロ編予選入力'!$F$2:$M$97,7,0)),VLOOKUP(AD12,'[1]男子プロ編予選入力'!$F$2:$M$97,4,0),"")</f>
      </c>
      <c r="AH12" s="86"/>
      <c r="AI12" s="87">
        <f>IF(ISNUMBER(VLOOKUP(AD12,'[1]男子プロ編予選入力'!$F$2:$M$97,7,0)),VLOOKUP(AD12,'[1]男子プロ編予選入力'!$F$2:$M$97,8,0),"")</f>
      </c>
      <c r="AJ12" s="88"/>
      <c r="AK12" s="126"/>
      <c r="AL12" s="167"/>
      <c r="AM12" s="85"/>
    </row>
    <row r="13" spans="1:39" ht="18.75" customHeight="1">
      <c r="A13" s="79"/>
      <c r="B13" s="45" t="s">
        <v>17</v>
      </c>
      <c r="C13" s="80">
        <v>1</v>
      </c>
      <c r="D13" s="69" t="str">
        <f>IF(ISNUMBER(VLOOKUP(C13,'[1]女子プロ編決勝入力  '!$D$10:$O$17,7,0)),VLOOKUP(C13,'[1]女子プロ編決勝入力  '!$D$10:$O$17,3,0),"")</f>
        <v>小谷川あき</v>
      </c>
      <c r="E13" s="69" t="str">
        <f>IF(ISNUMBER(VLOOKUP(C13,'[1]女子プロ編決勝入力  '!$D$10:$O$17,7,0)),VLOOKUP(C13,'[1]女子プロ編決勝入力  '!$D$10:$O$17,5,0),"")</f>
        <v>城端</v>
      </c>
      <c r="F13" s="70">
        <f>IF(ISNUMBER(VLOOKUP(C13,'[1]女子プロ編決勝入力  '!$D$10:$O$17,7,0)),VLOOKUP(C13,'[1]女子プロ編決勝入力  '!$D$10:$O$17,4,0),"")</f>
        <v>2</v>
      </c>
      <c r="G13" s="71">
        <f>IF(ISNUMBER(VLOOKUP(C13,'[1]女子プロ編決勝入力  '!$D$10:$O$17,7,0)),VLOOKUP(C13,'[1]女子プロ編決勝入力  '!$D$10:$O$17,11,0),"")</f>
      </c>
      <c r="H13" s="45" t="str">
        <f>IF(ISNUMBER(VLOOKUP(C13,'[1]女子プロ編決勝入力  '!$D$10:$O$17,7,0)),VLOOKUP(C13,'[1]女子プロ編決勝入力  '!$D$10:$O$17,9,0),"")</f>
        <v>１３″３２</v>
      </c>
      <c r="I13" s="81"/>
      <c r="J13" s="127">
        <f>IF(ISNUMBER(VLOOKUP(C13,'[1]女子プロ編決勝入力  '!$D$10:$R$17,7,0)),VLOOKUP(C13,'[1]女子プロ編決勝入力  '!$D$10:$R$17,15,0),"")</f>
        <v>0</v>
      </c>
      <c r="K13" s="125">
        <f>VLOOKUP(C13,'[1]学校得点'!$B$60:$C$135,2,0)</f>
        <v>8</v>
      </c>
      <c r="L13" s="80">
        <v>2</v>
      </c>
      <c r="M13" s="69" t="str">
        <f>IF(ISNUMBER(VLOOKUP(L13,'[1]女子プロ編決勝入力  '!$D$10:$O$17,7,0)),VLOOKUP(L13,'[1]女子プロ編決勝入力  '!$D$10:$O$17,3,0),"")</f>
        <v>竹村　郁香</v>
      </c>
      <c r="N13" s="69" t="str">
        <f>IF(ISNUMBER(VLOOKUP(L13,'[1]女子プロ編決勝入力  '!$D$10:$O$17,7,0)),VLOOKUP(L13,'[1]女子プロ編決勝入力  '!$D$10:$O$17,5,0),"")</f>
        <v>庄西</v>
      </c>
      <c r="O13" s="70">
        <f>IF(ISNUMBER(VLOOKUP(L13,'[1]女子プロ編決勝入力  '!$D$10:$O$17,7,0)),VLOOKUP(L13,'[1]女子プロ編決勝入力  '!$D$10:$O$17,4,0),"")</f>
        <v>2</v>
      </c>
      <c r="P13" s="71">
        <f>IF(ISNUMBER(VLOOKUP(L13,'[1]女子プロ編決勝入力  '!$D$10:$O$17,7,0)),VLOOKUP(L13,'[1]女子プロ編決勝入力  '!$D$10:$O$17,11,0),"")</f>
      </c>
      <c r="Q13" s="45" t="str">
        <f>IF(ISNUMBER(VLOOKUP(L13,'[1]女子プロ編決勝入力  '!$D$10:$O$17,7,0)),VLOOKUP(L13,'[1]女子プロ編決勝入力  '!$D$10:$O$17,9,0),"")</f>
        <v>１３″７５</v>
      </c>
      <c r="R13" s="81"/>
      <c r="S13" s="127">
        <f>IF(ISNUMBER(VLOOKUP(L13,'[1]女子プロ編決勝入力  '!$D$10:$R$17,7,0)),VLOOKUP(L13,'[1]女子プロ編決勝入力  '!$D$10:$R$17,15,0),"")</f>
        <v>0</v>
      </c>
      <c r="T13" s="125">
        <f>VLOOKUP(L13,'[1]学校得点'!$B$60:$C$135,2,0)</f>
        <v>7</v>
      </c>
      <c r="U13" s="80">
        <v>3</v>
      </c>
      <c r="V13" s="69" t="str">
        <f>IF(ISNUMBER(VLOOKUP(U13,'[1]女子プロ編決勝入力  '!$D$10:$O$17,7,0)),VLOOKUP(U13,'[1]女子プロ編決勝入力  '!$D$10:$O$17,3,0),"")</f>
        <v>木村　彩乃</v>
      </c>
      <c r="W13" s="69" t="str">
        <f>IF(ISNUMBER(VLOOKUP(U13,'[1]女子プロ編決勝入力  '!$D$10:$O$17,7,0)),VLOOKUP(U13,'[1]女子プロ編決勝入力  '!$D$10:$O$17,5,0),"")</f>
        <v>石動</v>
      </c>
      <c r="X13" s="70">
        <f>IF(ISNUMBER(VLOOKUP(U13,'[1]女子プロ編決勝入力  '!$D$10:$O$17,7,0)),VLOOKUP(U13,'[1]女子プロ編決勝入力  '!$D$10:$O$17,4,0),"")</f>
        <v>2</v>
      </c>
      <c r="Y13" s="71">
        <f>IF(ISNUMBER(VLOOKUP(U13,'[1]女子プロ編決勝入力  '!$D$10:$O$17,7,0)),VLOOKUP(U13,'[1]女子プロ編決勝入力  '!$D$10:$O$17,11,0),"")</f>
      </c>
      <c r="Z13" s="45" t="str">
        <f>IF(ISNUMBER(VLOOKUP(U13,'[1]女子プロ編決勝入力  '!$D$10:$O$17,7,0)),VLOOKUP(U13,'[1]女子プロ編決勝入力  '!$D$10:$O$17,9,0),"")</f>
        <v>１３″７６</v>
      </c>
      <c r="AA13" s="81"/>
      <c r="AB13" s="127">
        <f>IF(ISNUMBER(VLOOKUP(U13,'[1]女子プロ編決勝入力  '!$D$10:$R$17,7,0)),VLOOKUP(U13,'[1]女子プロ編決勝入力  '!$D$10:$R$17,15,0),"")</f>
        <v>0</v>
      </c>
      <c r="AC13" s="125">
        <f>VLOOKUP(U13,'[1]学校得点'!$B$60:$C$135,2,0)</f>
        <v>6</v>
      </c>
      <c r="AD13" s="80">
        <v>4</v>
      </c>
      <c r="AE13" s="69" t="str">
        <f>IF(ISNUMBER(VLOOKUP(AD13,'[1]女子プロ編決勝入力  '!$D$10:$O$17,7,0)),VLOOKUP(AD13,'[1]女子プロ編決勝入力  '!$D$10:$O$17,3,0),"")</f>
        <v>清水　環</v>
      </c>
      <c r="AF13" s="69" t="str">
        <f>IF(ISNUMBER(VLOOKUP(AD13,'[1]女子プロ編決勝入力  '!$D$10:$O$17,7,0)),VLOOKUP(AD13,'[1]女子プロ編決勝入力  '!$D$10:$O$17,5,0),"")</f>
        <v>津沢</v>
      </c>
      <c r="AG13" s="70">
        <f>IF(ISNUMBER(VLOOKUP(AD13,'[1]女子プロ編決勝入力  '!$D$10:$O$17,7,0)),VLOOKUP(AD13,'[1]女子プロ編決勝入力  '!$D$10:$O$17,4,0),"")</f>
        <v>2</v>
      </c>
      <c r="AH13" s="71">
        <f>IF(ISNUMBER(VLOOKUP(AD13,'[1]女子プロ編決勝入力  '!$D$10:$O$17,7,0)),VLOOKUP(AD13,'[1]女子プロ編決勝入力  '!$D$10:$O$17,11,0),"")</f>
      </c>
      <c r="AI13" s="45" t="str">
        <f>IF(ISNUMBER(VLOOKUP(AD13,'[1]女子プロ編決勝入力  '!$D$10:$O$17,7,0)),VLOOKUP(AD13,'[1]女子プロ編決勝入力  '!$D$10:$O$17,9,0),"")</f>
        <v>１３″９１</v>
      </c>
      <c r="AJ13" s="81"/>
      <c r="AK13" s="127">
        <f>IF(ISNUMBER(VLOOKUP(AD13,'[1]女子プロ編決勝入力  '!$D$10:$R$17,7,0)),VLOOKUP(AD13,'[1]女子プロ編決勝入力  '!$D$10:$R$17,15,0),"")</f>
        <v>0</v>
      </c>
      <c r="AL13" s="125">
        <f>VLOOKUP(AD13,'[1]学校得点'!$B$60:$C$135,2,0)</f>
        <v>5</v>
      </c>
      <c r="AM13" s="85" t="str">
        <f>IF(ISBLANK('[1]女子プロ編決勝入力  '!K10),"",'[1]女子プロ編決勝入力  '!M10)</f>
        <v>＋０．６</v>
      </c>
    </row>
    <row r="14" spans="1:39" ht="18.75" customHeight="1">
      <c r="A14" s="79"/>
      <c r="B14" s="45"/>
      <c r="C14" s="80">
        <v>5</v>
      </c>
      <c r="D14" s="69" t="str">
        <f>IF(ISNUMBER(VLOOKUP(C14,'[1]女子プロ編決勝入力  '!$D$10:$O$17,7,0)),VLOOKUP(C14,'[1]女子プロ編決勝入力  '!$D$10:$O$17,3,0),"")</f>
        <v>河合　晏也子</v>
      </c>
      <c r="E14" s="69" t="str">
        <f>IF(ISNUMBER(VLOOKUP(C14,'[1]女子プロ編決勝入力  '!$D$10:$O$17,7,0)),VLOOKUP(C14,'[1]女子プロ編決勝入力  '!$D$10:$O$17,5,0),"")</f>
        <v>城端</v>
      </c>
      <c r="F14" s="70">
        <f>IF(ISNUMBER(VLOOKUP(C14,'[1]女子プロ編決勝入力  '!$D$10:$O$17,7,0)),VLOOKUP(C14,'[1]女子プロ編決勝入力  '!$D$10:$O$17,4,0),"")</f>
        <v>2</v>
      </c>
      <c r="G14" s="71">
        <f>IF(ISNUMBER(VLOOKUP(C14,'[1]女子プロ編決勝入力  '!$D$10:$O$17,7,0)),VLOOKUP(C14,'[1]女子プロ編決勝入力  '!$D$10:$O$17,11,0),"")</f>
      </c>
      <c r="H14" s="43" t="str">
        <f>IF(ISNUMBER(VLOOKUP(C14,'[1]女子プロ編決勝入力  '!$D$10:$O$17,7,0)),VLOOKUP(C14,'[1]女子プロ編決勝入力  '!$D$10:$O$17,9,0),"")</f>
        <v>１３″９８</v>
      </c>
      <c r="I14" s="81"/>
      <c r="J14" s="127">
        <f>IF(ISNUMBER(VLOOKUP(C14,'[1]女子プロ編決勝入力  '!$D$10:$R$17,7,0)),VLOOKUP(C14,'[1]女子プロ編決勝入力  '!$D$10:$R$17,15,0),"")</f>
        <v>0</v>
      </c>
      <c r="K14" s="125">
        <f>VLOOKUP(C14,'[1]学校得点'!$B$60:$C$135,2,0)</f>
        <v>4</v>
      </c>
      <c r="L14" s="80">
        <v>6</v>
      </c>
      <c r="M14" s="69" t="str">
        <f>IF(ISNUMBER(VLOOKUP(L14,'[1]女子プロ編決勝入力  '!$D$10:$O$17,7,0)),VLOOKUP(L14,'[1]女子プロ編決勝入力  '!$D$10:$O$17,3,0),"")</f>
        <v>今川　未結</v>
      </c>
      <c r="N14" s="69" t="str">
        <f>IF(ISNUMBER(VLOOKUP(L14,'[1]女子プロ編決勝入力  '!$D$10:$O$17,7,0)),VLOOKUP(L14,'[1]女子プロ編決勝入力  '!$D$10:$O$17,5,0),"")</f>
        <v>般若</v>
      </c>
      <c r="O14" s="70">
        <f>IF(ISNUMBER(VLOOKUP(L14,'[1]女子プロ編決勝入力  '!$D$10:$O$17,7,0)),VLOOKUP(L14,'[1]女子プロ編決勝入力  '!$D$10:$O$17,4,0),"")</f>
        <v>2</v>
      </c>
      <c r="P14" s="71">
        <f>IF(ISNUMBER(VLOOKUP(L14,'[1]女子プロ編決勝入力  '!$D$10:$O$17,7,0)),VLOOKUP(L14,'[1]女子プロ編決勝入力  '!$D$10:$O$17,11,0),"")</f>
      </c>
      <c r="Q14" s="43" t="str">
        <f>IF(ISNUMBER(VLOOKUP(L14,'[1]女子プロ編決勝入力  '!$D$10:$O$17,7,0)),VLOOKUP(L14,'[1]女子プロ編決勝入力  '!$D$10:$O$17,9,0),"")</f>
        <v>１４″０７</v>
      </c>
      <c r="R14" s="81"/>
      <c r="S14" s="127">
        <f>IF(ISNUMBER(VLOOKUP(L14,'[1]女子プロ編決勝入力  '!$D$10:$R$17,7,0)),VLOOKUP(L14,'[1]女子プロ編決勝入力  '!$D$10:$R$17,15,0),"")</f>
        <v>0</v>
      </c>
      <c r="T14" s="125">
        <f>VLOOKUP(L14,'[1]学校得点'!$B$60:$C$135,2,0)</f>
        <v>3</v>
      </c>
      <c r="U14" s="80">
        <v>7</v>
      </c>
      <c r="V14" s="69" t="str">
        <f>IF(ISNUMBER(VLOOKUP(U14,'[1]女子プロ編決勝入力  '!$D$10:$O$17,7,0)),VLOOKUP(U14,'[1]女子プロ編決勝入力  '!$D$10:$O$17,3,0),"")</f>
        <v>吉田　つかさ</v>
      </c>
      <c r="W14" s="69" t="str">
        <f>IF(ISNUMBER(VLOOKUP(U14,'[1]女子プロ編決勝入力  '!$D$10:$O$17,7,0)),VLOOKUP(U14,'[1]女子プロ編決勝入力  '!$D$10:$O$17,5,0),"")</f>
        <v>蟹谷</v>
      </c>
      <c r="X14" s="70">
        <f>IF(ISNUMBER(VLOOKUP(U14,'[1]女子プロ編決勝入力  '!$D$10:$O$17,7,0)),VLOOKUP(U14,'[1]女子プロ編決勝入力  '!$D$10:$O$17,4,0),"")</f>
        <v>2</v>
      </c>
      <c r="Y14" s="71">
        <f>IF(ISNUMBER(VLOOKUP(U14,'[1]女子プロ編決勝入力  '!$D$10:$O$17,7,0)),VLOOKUP(U14,'[1]女子プロ編決勝入力  '!$D$10:$O$17,11,0),"")</f>
      </c>
      <c r="Z14" s="43" t="str">
        <f>IF(ISNUMBER(VLOOKUP(U14,'[1]女子プロ編決勝入力  '!$D$10:$O$17,7,0)),VLOOKUP(U14,'[1]女子プロ編決勝入力  '!$D$10:$O$17,9,0),"")</f>
        <v>１４″０７</v>
      </c>
      <c r="AA14" s="81"/>
      <c r="AB14" s="127">
        <f>IF(ISNUMBER(VLOOKUP(U14,'[1]女子プロ編決勝入力  '!$D$10:$R$17,7,0)),VLOOKUP(U14,'[1]女子プロ編決勝入力  '!$D$10:$R$17,15,0),"")</f>
        <v>0</v>
      </c>
      <c r="AC14" s="125">
        <f>VLOOKUP(U14,'[1]学校得点'!$B$60:$C$135,2,0)</f>
        <v>2</v>
      </c>
      <c r="AD14" s="80">
        <v>8</v>
      </c>
      <c r="AE14" s="69" t="str">
        <f>IF(ISNUMBER(VLOOKUP(AD14,'[1]女子プロ編決勝入力  '!$D$10:$O$17,7,0)),VLOOKUP(AD14,'[1]女子プロ編決勝入力  '!$D$10:$O$17,3,0),"")</f>
        <v>米村　真佑子</v>
      </c>
      <c r="AF14" s="69" t="str">
        <f>IF(ISNUMBER(VLOOKUP(AD14,'[1]女子プロ編決勝入力  '!$D$10:$O$17,7,0)),VLOOKUP(AD14,'[1]女子プロ編決勝入力  '!$D$10:$O$17,5,0),"")</f>
        <v>福光</v>
      </c>
      <c r="AG14" s="70">
        <f>IF(ISNUMBER(VLOOKUP(AD14,'[1]女子プロ編決勝入力  '!$D$10:$O$17,7,0)),VLOOKUP(AD14,'[1]女子プロ編決勝入力  '!$D$10:$O$17,4,0),"")</f>
        <v>2</v>
      </c>
      <c r="AH14" s="71">
        <f>IF(ISNUMBER(VLOOKUP(AD14,'[1]女子プロ編決勝入力  '!$D$10:$O$17,7,0)),VLOOKUP(AD14,'[1]女子プロ編決勝入力  '!$D$10:$O$17,11,0),"")</f>
      </c>
      <c r="AI14" s="43" t="str">
        <f>IF(ISNUMBER(VLOOKUP(AD14,'[1]女子プロ編決勝入力  '!$D$10:$O$17,7,0)),VLOOKUP(AD14,'[1]女子プロ編決勝入力  '!$D$10:$O$17,9,0),"")</f>
        <v>１４″２４</v>
      </c>
      <c r="AJ14" s="81"/>
      <c r="AK14" s="127">
        <f>IF(ISNUMBER(VLOOKUP(AD14,'[1]女子プロ編決勝入力  '!$D$10:$R$17,7,0)),VLOOKUP(AD14,'[1]女子プロ編決勝入力  '!$D$10:$R$17,15,0),"")</f>
        <v>0</v>
      </c>
      <c r="AL14" s="125">
        <f>VLOOKUP(AD14,'[1]学校得点'!$B$60:$C$135,2,0)</f>
        <v>1</v>
      </c>
      <c r="AM14" s="85"/>
    </row>
    <row r="15" spans="1:39" ht="18.75" customHeight="1">
      <c r="A15" s="79"/>
      <c r="B15" s="45"/>
      <c r="C15" s="80"/>
      <c r="D15" s="83"/>
      <c r="E15" s="83"/>
      <c r="F15" s="84"/>
      <c r="G15" s="86"/>
      <c r="H15" s="87"/>
      <c r="I15" s="88"/>
      <c r="J15" s="126"/>
      <c r="K15" s="167"/>
      <c r="L15" s="80"/>
      <c r="M15" s="83"/>
      <c r="N15" s="83"/>
      <c r="O15" s="84"/>
      <c r="P15" s="86"/>
      <c r="Q15" s="87"/>
      <c r="R15" s="88"/>
      <c r="S15" s="126"/>
      <c r="T15" s="167"/>
      <c r="U15" s="80"/>
      <c r="V15" s="83"/>
      <c r="W15" s="83"/>
      <c r="X15" s="84"/>
      <c r="Y15" s="86"/>
      <c r="Z15" s="87"/>
      <c r="AA15" s="88"/>
      <c r="AB15" s="126"/>
      <c r="AC15" s="167"/>
      <c r="AD15" s="80"/>
      <c r="AE15" s="83"/>
      <c r="AF15" s="83"/>
      <c r="AG15" s="84"/>
      <c r="AH15" s="86"/>
      <c r="AI15" s="87"/>
      <c r="AJ15" s="88"/>
      <c r="AK15" s="126"/>
      <c r="AL15" s="167"/>
      <c r="AM15" s="85"/>
    </row>
    <row r="16" spans="1:39" ht="18.75" customHeight="1">
      <c r="A16" s="79" t="s">
        <v>58</v>
      </c>
      <c r="B16" s="45" t="s">
        <v>19</v>
      </c>
      <c r="C16" s="80">
        <v>1</v>
      </c>
      <c r="D16" s="69" t="str">
        <f>IF(ISNUMBER(VLOOKUP(C16,'[1]女子プロ編決勝入力  '!$D$18:$O$25,7,0)),VLOOKUP(C16,'[1]女子プロ編決勝入力  '!$D$18:$O$25,3,0),"")</f>
        <v>沼田　知里</v>
      </c>
      <c r="E16" s="69" t="str">
        <f>IF(ISNUMBER(VLOOKUP(C16,'[1]女子プロ編決勝入力  '!$D$18:$O$25,7,0)),VLOOKUP(C16,'[1]女子プロ編決勝入力  '!$D$18:$O$25,5,0),"")</f>
        <v>石動</v>
      </c>
      <c r="F16" s="70">
        <f>IF(ISNUMBER(VLOOKUP(C16,'[1]女子プロ編決勝入力  '!$D$18:$O$25,7,0)),VLOOKUP(C16,'[1]女子プロ編決勝入力  '!$D$18:$O$25,4,0),"")</f>
        <v>3</v>
      </c>
      <c r="G16" s="71">
        <f>IF(ISNUMBER(VLOOKUP(C16,'[1]女子プロ編決勝入力  '!$D$18:$O$25,7,0)),VLOOKUP(C16,'[1]女子プロ編決勝入力  '!$D$18:$O$25,11,0),"")</f>
      </c>
      <c r="H16" s="45" t="str">
        <f>IF(ISNUMBER(VLOOKUP(C16,'[1]女子プロ編決勝入力  '!$D$18:$O$25,7,0)),VLOOKUP(C16,'[1]女子プロ編決勝入力  '!$D$18:$O$25,9,0),"")</f>
        <v>１３″４２</v>
      </c>
      <c r="I16" s="88"/>
      <c r="J16" s="127">
        <f>IF(ISNUMBER(VLOOKUP(C16,'[1]女子プロ編決勝入力  '!$D$18:$R$25,7,0)),VLOOKUP(C16,'[1]女子プロ編決勝入力  '!$D$18:$R$25,15,0),"")</f>
        <v>0</v>
      </c>
      <c r="K16" s="125">
        <f>VLOOKUP(C16,'[1]学校得点'!$B$60:$C$135,2,0)</f>
        <v>8</v>
      </c>
      <c r="L16" s="80">
        <v>2</v>
      </c>
      <c r="M16" s="69" t="str">
        <f>IF(ISNUMBER(VLOOKUP(L16,'[1]女子プロ編決勝入力  '!$D$18:$O$25,7,0)),VLOOKUP(L16,'[1]女子プロ編決勝入力  '!$D$18:$O$25,3,0),"")</f>
        <v>新井　綺紗</v>
      </c>
      <c r="N16" s="69" t="str">
        <f>IF(ISNUMBER(VLOOKUP(L16,'[1]女子プロ編決勝入力  '!$D$18:$O$25,7,0)),VLOOKUP(L16,'[1]女子プロ編決勝入力  '!$D$18:$O$25,5,0),"")</f>
        <v>石動</v>
      </c>
      <c r="O16" s="70">
        <f>IF(ISNUMBER(VLOOKUP(L16,'[1]女子プロ編決勝入力  '!$D$18:$O$25,7,0)),VLOOKUP(L16,'[1]女子プロ編決勝入力  '!$D$18:$O$25,4,0),"")</f>
        <v>3</v>
      </c>
      <c r="P16" s="71">
        <f>IF(ISNUMBER(VLOOKUP(L16,'[1]女子プロ編決勝入力  '!$D$18:$O$25,7,0)),VLOOKUP(L16,'[1]女子プロ編決勝入力  '!$D$18:$O$25,11,0),"")</f>
      </c>
      <c r="Q16" s="45" t="str">
        <f>IF(ISNUMBER(VLOOKUP(L16,'[1]女子プロ編決勝入力  '!$D$18:$O$25,7,0)),VLOOKUP(L16,'[1]女子プロ編決勝入力  '!$D$18:$O$25,9,0),"")</f>
        <v>１３″５４</v>
      </c>
      <c r="R16" s="88"/>
      <c r="S16" s="127">
        <f>IF(ISNUMBER(VLOOKUP(L16,'[1]女子プロ編決勝入力  '!$D$18:$R$25,7,0)),VLOOKUP(L16,'[1]女子プロ編決勝入力  '!$D$18:$R$25,15,0),"")</f>
        <v>0</v>
      </c>
      <c r="T16" s="125">
        <f>VLOOKUP(L16,'[1]学校得点'!$B$60:$C$135,2,0)</f>
        <v>7</v>
      </c>
      <c r="U16" s="80">
        <v>3</v>
      </c>
      <c r="V16" s="69" t="str">
        <f>IF(ISNUMBER(VLOOKUP(U16,'[1]女子プロ編決勝入力  '!$D$18:$O$25,7,0)),VLOOKUP(U16,'[1]女子プロ編決勝入力  '!$D$18:$O$25,3,0),"")</f>
        <v>池田　まりな</v>
      </c>
      <c r="W16" s="69" t="str">
        <f>IF(ISNUMBER(VLOOKUP(U16,'[1]女子プロ編決勝入力  '!$D$18:$O$25,7,0)),VLOOKUP(U16,'[1]女子プロ編決勝入力  '!$D$18:$O$25,5,0),"")</f>
        <v>井波</v>
      </c>
      <c r="X16" s="70">
        <f>IF(ISNUMBER(VLOOKUP(U16,'[1]女子プロ編決勝入力  '!$D$18:$O$25,7,0)),VLOOKUP(U16,'[1]女子プロ編決勝入力  '!$D$18:$O$25,4,0),"")</f>
        <v>3</v>
      </c>
      <c r="Y16" s="71">
        <f>IF(ISNUMBER(VLOOKUP(U16,'[1]女子プロ編決勝入力  '!$D$18:$O$25,7,0)),VLOOKUP(U16,'[1]女子プロ編決勝入力  '!$D$18:$O$25,11,0),"")</f>
      </c>
      <c r="Z16" s="45" t="str">
        <f>IF(ISNUMBER(VLOOKUP(U16,'[1]女子プロ編決勝入力  '!$D$18:$O$25,7,0)),VLOOKUP(U16,'[1]女子プロ編決勝入力  '!$D$18:$O$25,9,0),"")</f>
        <v>１３″７７</v>
      </c>
      <c r="AA16" s="88"/>
      <c r="AB16" s="127">
        <f>IF(ISNUMBER(VLOOKUP(U16,'[1]女子プロ編決勝入力  '!$D$18:$R$25,7,0)),VLOOKUP(U16,'[1]女子プロ編決勝入力  '!$D$18:$R$25,15,0),"")</f>
        <v>0</v>
      </c>
      <c r="AC16" s="125">
        <f>VLOOKUP(U16,'[1]学校得点'!$B$60:$C$135,2,0)</f>
        <v>6</v>
      </c>
      <c r="AD16" s="80">
        <v>4</v>
      </c>
      <c r="AE16" s="69" t="str">
        <f>IF(ISNUMBER(VLOOKUP(AD16,'[1]女子プロ編決勝入力  '!$D$18:$O$25,7,0)),VLOOKUP(AD16,'[1]女子プロ編決勝入力  '!$D$18:$O$25,3,0),"")</f>
        <v>柏川　亜莉紗</v>
      </c>
      <c r="AF16" s="69" t="str">
        <f>IF(ISNUMBER(VLOOKUP(AD16,'[1]女子プロ編決勝入力  '!$D$18:$O$25,7,0)),VLOOKUP(AD16,'[1]女子プロ編決勝入力  '!$D$18:$O$25,5,0),"")</f>
        <v>城端</v>
      </c>
      <c r="AG16" s="70">
        <f>IF(ISNUMBER(VLOOKUP(AD16,'[1]女子プロ編決勝入力  '!$D$18:$O$25,7,0)),VLOOKUP(AD16,'[1]女子プロ編決勝入力  '!$D$18:$O$25,4,0),"")</f>
        <v>3</v>
      </c>
      <c r="AH16" s="71">
        <f>IF(ISNUMBER(VLOOKUP(AD16,'[1]女子プロ編決勝入力  '!$D$18:$O$25,7,0)),VLOOKUP(AD16,'[1]女子プロ編決勝入力  '!$D$18:$O$25,11,0),"")</f>
      </c>
      <c r="AI16" s="45" t="str">
        <f>IF(ISNUMBER(VLOOKUP(AD16,'[1]女子プロ編決勝入力  '!$D$18:$O$25,7,0)),VLOOKUP(AD16,'[1]女子プロ編決勝入力  '!$D$18:$O$25,9,0),"")</f>
        <v>１３″９０</v>
      </c>
      <c r="AJ16" s="88"/>
      <c r="AK16" s="127">
        <f>IF(ISNUMBER(VLOOKUP(AD16,'[1]女子プロ編決勝入力  '!$D$18:$R$25,7,0)),VLOOKUP(AD16,'[1]女子プロ編決勝入力  '!$D$18:$R$25,15,0),"")</f>
        <v>0</v>
      </c>
      <c r="AL16" s="125">
        <f>VLOOKUP(AD16,'[1]学校得点'!$B$60:$C$135,2,0)</f>
        <v>5</v>
      </c>
      <c r="AM16" s="85" t="str">
        <f>IF(ISBLANK('[1]女子プロ編決勝入力  '!K18),"",'[1]女子プロ編決勝入力  '!M18)</f>
        <v>＋１．７</v>
      </c>
    </row>
    <row r="17" spans="1:39" ht="18.75" customHeight="1">
      <c r="A17" s="79"/>
      <c r="B17" s="45"/>
      <c r="C17" s="80">
        <v>5</v>
      </c>
      <c r="D17" s="69" t="str">
        <f>IF(ISNUMBER(VLOOKUP(C17,'[1]女子プロ編決勝入力  '!$D$18:$O$25,7,0)),VLOOKUP(C17,'[1]女子プロ編決勝入力  '!$D$18:$O$25,3,0),"")</f>
        <v>竹田　真菜</v>
      </c>
      <c r="E17" s="69" t="str">
        <f>IF(ISNUMBER(VLOOKUP(C17,'[1]女子プロ編決勝入力  '!$D$18:$O$25,7,0)),VLOOKUP(C17,'[1]女子プロ編決勝入力  '!$D$18:$O$25,5,0),"")</f>
        <v>吉江</v>
      </c>
      <c r="F17" s="70">
        <f>IF(ISNUMBER(VLOOKUP(C17,'[1]女子プロ編決勝入力  '!$D$18:$O$25,7,0)),VLOOKUP(C17,'[1]女子プロ編決勝入力  '!$D$18:$O$25,4,0),"")</f>
        <v>3</v>
      </c>
      <c r="G17" s="71">
        <f>IF(ISNUMBER(VLOOKUP(C17,'[1]女子プロ編決勝入力  '!$D$18:$O$25,7,0)),VLOOKUP(C17,'[1]女子プロ編決勝入力  '!$D$18:$O$25,11,0),"")</f>
      </c>
      <c r="H17" s="43" t="str">
        <f>IF(ISNUMBER(VLOOKUP(C17,'[1]女子プロ編決勝入力  '!$D$18:$O$25,7,0)),VLOOKUP(C17,'[1]女子プロ編決勝入力  '!$D$18:$O$25,9,0),"")</f>
        <v>１３″９７</v>
      </c>
      <c r="I17" s="88"/>
      <c r="J17" s="127">
        <f>IF(ISNUMBER(VLOOKUP(C17,'[1]女子プロ編決勝入力  '!$D$18:$R$25,7,0)),VLOOKUP(C17,'[1]女子プロ編決勝入力  '!$D$18:$R$25,15,0),"")</f>
        <v>0</v>
      </c>
      <c r="K17" s="125">
        <f>VLOOKUP(C17,'[1]学校得点'!$B$60:$C$135,2,0)</f>
        <v>4</v>
      </c>
      <c r="L17" s="80">
        <v>6</v>
      </c>
      <c r="M17" s="69" t="str">
        <f>IF(ISNUMBER(VLOOKUP(L17,'[1]女子プロ編決勝入力  '!$D$18:$O$25,7,0)),VLOOKUP(L17,'[1]女子プロ編決勝入力  '!$D$18:$O$25,3,0),"")</f>
        <v>林　　朱里</v>
      </c>
      <c r="N17" s="69" t="str">
        <f>IF(ISNUMBER(VLOOKUP(L17,'[1]女子プロ編決勝入力  '!$D$18:$O$25,7,0)),VLOOKUP(L17,'[1]女子プロ編決勝入力  '!$D$18:$O$25,5,0),"")</f>
        <v>吉江</v>
      </c>
      <c r="O17" s="70">
        <f>IF(ISNUMBER(VLOOKUP(L17,'[1]女子プロ編決勝入力  '!$D$18:$O$25,7,0)),VLOOKUP(L17,'[1]女子プロ編決勝入力  '!$D$18:$O$25,4,0),"")</f>
        <v>3</v>
      </c>
      <c r="P17" s="71">
        <f>IF(ISNUMBER(VLOOKUP(L17,'[1]女子プロ編決勝入力  '!$D$18:$O$25,7,0)),VLOOKUP(L17,'[1]女子プロ編決勝入力  '!$D$18:$O$25,11,0),"")</f>
      </c>
      <c r="Q17" s="43" t="str">
        <f>IF(ISNUMBER(VLOOKUP(L17,'[1]女子プロ編決勝入力  '!$D$18:$O$25,7,0)),VLOOKUP(L17,'[1]女子プロ編決勝入力  '!$D$18:$O$25,9,0),"")</f>
        <v>１４″１０</v>
      </c>
      <c r="R17" s="88"/>
      <c r="S17" s="127">
        <f>IF(ISNUMBER(VLOOKUP(L17,'[1]女子プロ編決勝入力  '!$D$18:$R$25,7,0)),VLOOKUP(L17,'[1]女子プロ編決勝入力  '!$D$18:$R$25,15,0),"")</f>
        <v>0</v>
      </c>
      <c r="T17" s="125">
        <f>VLOOKUP(L17,'[1]学校得点'!$B$60:$C$135,2,0)</f>
        <v>3</v>
      </c>
      <c r="U17" s="80">
        <v>7</v>
      </c>
      <c r="V17" s="69" t="str">
        <f>IF(ISNUMBER(VLOOKUP(U17,'[1]女子プロ編決勝入力  '!$D$18:$O$25,7,0)),VLOOKUP(U17,'[1]女子プロ編決勝入力  '!$D$18:$O$25,3,0),"")</f>
        <v>長谷川彩菜</v>
      </c>
      <c r="W17" s="69" t="str">
        <f>IF(ISNUMBER(VLOOKUP(U17,'[1]女子プロ編決勝入力  '!$D$18:$O$25,7,0)),VLOOKUP(U17,'[1]女子プロ編決勝入力  '!$D$18:$O$25,5,0),"")</f>
        <v>出町</v>
      </c>
      <c r="X17" s="70">
        <f>IF(ISNUMBER(VLOOKUP(U17,'[1]女子プロ編決勝入力  '!$D$18:$O$25,7,0)),VLOOKUP(U17,'[1]女子プロ編決勝入力  '!$D$18:$O$25,4,0),"")</f>
        <v>3</v>
      </c>
      <c r="Y17" s="71">
        <f>IF(ISNUMBER(VLOOKUP(U17,'[1]女子プロ編決勝入力  '!$D$18:$O$25,7,0)),VLOOKUP(U17,'[1]女子プロ編決勝入力  '!$D$18:$O$25,11,0),"")</f>
      </c>
      <c r="Z17" s="43" t="str">
        <f>IF(ISNUMBER(VLOOKUP(U17,'[1]女子プロ編決勝入力  '!$D$18:$O$25,7,0)),VLOOKUP(U17,'[1]女子プロ編決勝入力  '!$D$18:$O$25,9,0),"")</f>
        <v>１４″１８</v>
      </c>
      <c r="AA17" s="88"/>
      <c r="AB17" s="127">
        <f>IF(ISNUMBER(VLOOKUP(U17,'[1]女子プロ編決勝入力  '!$D$18:$R$25,7,0)),VLOOKUP(U17,'[1]女子プロ編決勝入力  '!$D$18:$R$25,15,0),"")</f>
        <v>0</v>
      </c>
      <c r="AC17" s="125">
        <f>VLOOKUP(U17,'[1]学校得点'!$B$60:$C$135,2,0)</f>
        <v>2</v>
      </c>
      <c r="AD17" s="80">
        <v>8</v>
      </c>
      <c r="AE17" s="69" t="str">
        <f>IF(ISNUMBER(VLOOKUP(AD17,'[1]女子プロ編決勝入力  '!$D$18:$O$25,7,0)),VLOOKUP(AD17,'[1]女子プロ編決勝入力  '!$D$18:$O$25,3,0),"")</f>
        <v>稲田　華</v>
      </c>
      <c r="AF17" s="69" t="str">
        <f>IF(ISNUMBER(VLOOKUP(AD17,'[1]女子プロ編決勝入力  '!$D$18:$O$25,7,0)),VLOOKUP(AD17,'[1]女子プロ編決勝入力  '!$D$18:$O$25,5,0),"")</f>
        <v>出町</v>
      </c>
      <c r="AG17" s="70">
        <f>IF(ISNUMBER(VLOOKUP(AD17,'[1]女子プロ編決勝入力  '!$D$18:$O$25,7,0)),VLOOKUP(AD17,'[1]女子プロ編決勝入力  '!$D$18:$O$25,4,0),"")</f>
        <v>3</v>
      </c>
      <c r="AH17" s="71">
        <f>IF(ISNUMBER(VLOOKUP(AD17,'[1]女子プロ編決勝入力  '!$D$18:$O$25,7,0)),VLOOKUP(AD17,'[1]女子プロ編決勝入力  '!$D$18:$O$25,11,0),"")</f>
      </c>
      <c r="AI17" s="43" t="str">
        <f>IF(ISNUMBER(VLOOKUP(AD17,'[1]女子プロ編決勝入力  '!$D$18:$O$25,7,0)),VLOOKUP(AD17,'[1]女子プロ編決勝入力  '!$D$18:$O$25,9,0),"")</f>
        <v>１４″２６</v>
      </c>
      <c r="AJ17" s="88"/>
      <c r="AK17" s="127">
        <f>IF(ISNUMBER(VLOOKUP(AD17,'[1]女子プロ編決勝入力  '!$D$18:$R$25,7,0)),VLOOKUP(AD17,'[1]女子プロ編決勝入力  '!$D$18:$R$25,15,0),"")</f>
        <v>0</v>
      </c>
      <c r="AL17" s="125">
        <f>VLOOKUP(AD17,'[1]学校得点'!$B$60:$C$135,2,0)</f>
        <v>1</v>
      </c>
      <c r="AM17" s="85"/>
    </row>
    <row r="18" spans="1:39" ht="18.75" customHeight="1">
      <c r="A18" s="79" t="s">
        <v>59</v>
      </c>
      <c r="B18" s="45"/>
      <c r="C18" s="80"/>
      <c r="D18" s="83"/>
      <c r="E18" s="83"/>
      <c r="F18" s="84"/>
      <c r="G18" s="86"/>
      <c r="H18" s="87"/>
      <c r="I18" s="88"/>
      <c r="J18" s="126"/>
      <c r="K18" s="167"/>
      <c r="L18" s="80"/>
      <c r="M18" s="83"/>
      <c r="N18" s="83"/>
      <c r="O18" s="84"/>
      <c r="P18" s="86"/>
      <c r="Q18" s="87"/>
      <c r="R18" s="88"/>
      <c r="S18" s="126"/>
      <c r="T18" s="167"/>
      <c r="U18" s="80"/>
      <c r="V18" s="83"/>
      <c r="W18" s="83"/>
      <c r="X18" s="84"/>
      <c r="Y18" s="86"/>
      <c r="Z18" s="87"/>
      <c r="AA18" s="88"/>
      <c r="AB18" s="126"/>
      <c r="AC18" s="167"/>
      <c r="AD18" s="80"/>
      <c r="AE18" s="83"/>
      <c r="AF18" s="83"/>
      <c r="AG18" s="84"/>
      <c r="AH18" s="86"/>
      <c r="AI18" s="87"/>
      <c r="AJ18" s="93"/>
      <c r="AK18" s="128"/>
      <c r="AL18" s="167"/>
      <c r="AM18" s="85"/>
    </row>
    <row r="19" spans="1:39" ht="18.75" customHeight="1">
      <c r="A19" s="95"/>
      <c r="B19" s="45" t="s">
        <v>21</v>
      </c>
      <c r="C19" s="80">
        <v>1</v>
      </c>
      <c r="D19" s="69" t="str">
        <f>IF(ISNUMBER(VLOOKUP(C19,'[1]女子プロ編決勝入力  '!$D$26:$O$33,7,0)),VLOOKUP(C19,'[1]女子プロ編決勝入力  '!$D$26:$O$33,3,0),"")</f>
        <v>沼田　知里</v>
      </c>
      <c r="E19" s="69" t="str">
        <f>IF(ISNUMBER(VLOOKUP(C19,'[1]女子プロ編決勝入力  '!$D$26:$O$33,7,0)),VLOOKUP(C19,'[1]女子プロ編決勝入力  '!$D$26:$O$33,5,0),"")</f>
        <v>石動</v>
      </c>
      <c r="F19" s="70">
        <f>IF(ISNUMBER(VLOOKUP(C19,'[1]女子プロ編決勝入力  '!$D$26:$O$33,7,0)),VLOOKUP(C19,'[1]女子プロ編決勝入力  '!$D$26:$O$33,4,0),"")</f>
        <v>3</v>
      </c>
      <c r="G19" s="71">
        <f>IF(ISNUMBER(VLOOKUP(C19,'[1]女子プロ編決勝入力  '!$D$26:$O$33,7,0)),VLOOKUP(C19,'[1]女子プロ編決勝入力  '!$D$26:$O$33,11,0),"")</f>
      </c>
      <c r="H19" s="45" t="str">
        <f>IF(ISNUMBER(VLOOKUP(C19,'[1]女子プロ編決勝入力  '!$D$26:$O$33,7,0)),VLOOKUP(C19,'[1]女子プロ編決勝入力  '!$D$26:$O$33,9,0),"")</f>
        <v>２７″７８</v>
      </c>
      <c r="I19" s="81"/>
      <c r="J19" s="127">
        <f>IF(ISNUMBER(VLOOKUP(C19,'[1]女子プロ編決勝入力  '!$D$26:$R$33,7,0)),VLOOKUP(C19,'[1]女子プロ編決勝入力  '!$D$26:$R$33,15,0),"")</f>
        <v>0</v>
      </c>
      <c r="K19" s="125">
        <f>VLOOKUP(C19,'[1]学校得点'!$B$60:$C$135,2,0)</f>
        <v>8</v>
      </c>
      <c r="L19" s="80">
        <v>2</v>
      </c>
      <c r="M19" s="69" t="str">
        <f>IF(ISNUMBER(VLOOKUP(L19,'[1]女子プロ編決勝入力  '!$D$26:$O$33,7,0)),VLOOKUP(L19,'[1]女子プロ編決勝入力  '!$D$26:$O$33,3,0),"")</f>
        <v>小谷川あき</v>
      </c>
      <c r="N19" s="69" t="str">
        <f>IF(ISNUMBER(VLOOKUP(L19,'[1]女子プロ編決勝入力  '!$D$26:$O$33,7,0)),VLOOKUP(L19,'[1]女子プロ編決勝入力  '!$D$26:$O$33,5,0),"")</f>
        <v>城端</v>
      </c>
      <c r="O19" s="70">
        <f>IF(ISNUMBER(VLOOKUP(L19,'[1]女子プロ編決勝入力  '!$D$26:$O$33,7,0)),VLOOKUP(L19,'[1]女子プロ編決勝入力  '!$D$26:$O$33,4,0),"")</f>
        <v>2</v>
      </c>
      <c r="P19" s="71">
        <f>IF(ISNUMBER(VLOOKUP(L19,'[1]女子プロ編決勝入力  '!$D$26:$O$33,7,0)),VLOOKUP(L19,'[1]女子プロ編決勝入力  '!$D$26:$O$33,11,0),"")</f>
      </c>
      <c r="Q19" s="45" t="str">
        <f>IF(ISNUMBER(VLOOKUP(L19,'[1]女子プロ編決勝入力  '!$D$26:$O$33,7,0)),VLOOKUP(L19,'[1]女子プロ編決勝入力  '!$D$26:$O$33,9,0),"")</f>
        <v>２８″１３</v>
      </c>
      <c r="R19" s="81"/>
      <c r="S19" s="127">
        <f>IF(ISNUMBER(VLOOKUP(L19,'[1]女子プロ編決勝入力  '!$D$26:$R$33,7,0)),VLOOKUP(L19,'[1]女子プロ編決勝入力  '!$D$26:$R$33,15,0),"")</f>
        <v>0</v>
      </c>
      <c r="T19" s="125">
        <f>VLOOKUP(L19,'[1]学校得点'!$B$60:$C$135,2,0)</f>
        <v>7</v>
      </c>
      <c r="U19" s="80">
        <v>3</v>
      </c>
      <c r="V19" s="69" t="str">
        <f>IF(ISNUMBER(VLOOKUP(U19,'[1]女子プロ編決勝入力  '!$D$26:$O$33,7,0)),VLOOKUP(U19,'[1]女子プロ編決勝入力  '!$D$26:$O$33,3,0),"")</f>
        <v>竹村　郁香</v>
      </c>
      <c r="W19" s="69" t="str">
        <f>IF(ISNUMBER(VLOOKUP(U19,'[1]女子プロ編決勝入力  '!$D$26:$O$33,7,0)),VLOOKUP(U19,'[1]女子プロ編決勝入力  '!$D$26:$O$33,5,0),"")</f>
        <v>庄西</v>
      </c>
      <c r="X19" s="70">
        <f>IF(ISNUMBER(VLOOKUP(U19,'[1]女子プロ編決勝入力  '!$D$26:$O$33,7,0)),VLOOKUP(U19,'[1]女子プロ編決勝入力  '!$D$26:$O$33,4,0),"")</f>
        <v>2</v>
      </c>
      <c r="Y19" s="71">
        <f>IF(ISNUMBER(VLOOKUP(U19,'[1]女子プロ編決勝入力  '!$D$26:$O$33,7,0)),VLOOKUP(U19,'[1]女子プロ編決勝入力  '!$D$26:$O$33,11,0),"")</f>
      </c>
      <c r="Z19" s="45" t="str">
        <f>IF(ISNUMBER(VLOOKUP(U19,'[1]女子プロ編決勝入力  '!$D$26:$O$33,7,0)),VLOOKUP(U19,'[1]女子プロ編決勝入力  '!$D$26:$O$33,9,0),"")</f>
        <v>２８″６３</v>
      </c>
      <c r="AA19" s="81"/>
      <c r="AB19" s="127">
        <f>IF(ISNUMBER(VLOOKUP(U19,'[1]女子プロ編決勝入力  '!$D$26:$R$33,7,0)),VLOOKUP(U19,'[1]女子プロ編決勝入力  '!$D$26:$R$33,15,0),"")</f>
        <v>0</v>
      </c>
      <c r="AC19" s="125">
        <f>VLOOKUP(U19,'[1]学校得点'!$B$60:$C$135,2,0)</f>
        <v>6</v>
      </c>
      <c r="AD19" s="80">
        <v>4</v>
      </c>
      <c r="AE19" s="69" t="str">
        <f>IF(ISNUMBER(VLOOKUP(AD19,'[1]女子プロ編決勝入力  '!$D$26:$O$33,7,0)),VLOOKUP(AD19,'[1]女子プロ編決勝入力  '!$D$26:$O$33,3,0),"")</f>
        <v>竹田　真菜</v>
      </c>
      <c r="AF19" s="69" t="str">
        <f>IF(ISNUMBER(VLOOKUP(AD19,'[1]女子プロ編決勝入力  '!$D$26:$O$33,7,0)),VLOOKUP(AD19,'[1]女子プロ編決勝入力  '!$D$26:$O$33,5,0),"")</f>
        <v>吉江</v>
      </c>
      <c r="AG19" s="70">
        <f>IF(ISNUMBER(VLOOKUP(AD19,'[1]女子プロ編決勝入力  '!$D$26:$O$33,7,0)),VLOOKUP(AD19,'[1]女子プロ編決勝入力  '!$D$26:$O$33,4,0),"")</f>
        <v>3</v>
      </c>
      <c r="AH19" s="71">
        <f>IF(ISNUMBER(VLOOKUP(AD19,'[1]女子プロ編決勝入力  '!$D$26:$O$33,7,0)),VLOOKUP(AD19,'[1]女子プロ編決勝入力  '!$D$26:$O$33,11,0),"")</f>
      </c>
      <c r="AI19" s="45" t="str">
        <f>IF(ISNUMBER(VLOOKUP(AD19,'[1]女子プロ編決勝入力  '!$D$26:$O$33,7,0)),VLOOKUP(AD19,'[1]女子プロ編決勝入力  '!$D$26:$O$33,9,0),"")</f>
        <v>２９″２０</v>
      </c>
      <c r="AJ19" s="81"/>
      <c r="AK19" s="127">
        <f>IF(ISNUMBER(VLOOKUP(AD19,'[1]女子プロ編決勝入力  '!$D$26:$R$33,7,0)),VLOOKUP(AD19,'[1]女子プロ編決勝入力  '!$D$26:$R$33,15,0),"")</f>
        <v>0</v>
      </c>
      <c r="AL19" s="125">
        <f>VLOOKUP(AD19,'[1]学校得点'!$B$60:$C$135,2,0)</f>
        <v>5</v>
      </c>
      <c r="AM19" s="85" t="str">
        <f>IF(ISBLANK('[1]女子プロ編決勝入力  '!K26),"",'[1]女子プロ編決勝入力  '!M26)</f>
        <v>－０．９</v>
      </c>
    </row>
    <row r="20" spans="1:39" ht="18.75" customHeight="1">
      <c r="A20" s="79" t="s">
        <v>60</v>
      </c>
      <c r="B20" s="45"/>
      <c r="C20" s="80">
        <v>5</v>
      </c>
      <c r="D20" s="69" t="str">
        <f>IF(ISNUMBER(VLOOKUP(C20,'[1]女子プロ編決勝入力  '!$D$26:$O$33,7,0)),VLOOKUP(C20,'[1]女子プロ編決勝入力  '!$D$26:$O$33,3,0),"")</f>
        <v>木村　彩乃</v>
      </c>
      <c r="E20" s="69" t="str">
        <f>IF(ISNUMBER(VLOOKUP(C20,'[1]女子プロ編決勝入力  '!$D$26:$O$33,7,0)),VLOOKUP(C20,'[1]女子プロ編決勝入力  '!$D$26:$O$33,5,0),"")</f>
        <v>石動</v>
      </c>
      <c r="F20" s="70">
        <f>IF(ISNUMBER(VLOOKUP(C20,'[1]女子プロ編決勝入力  '!$D$26:$O$33,7,0)),VLOOKUP(C20,'[1]女子プロ編決勝入力  '!$D$26:$O$33,4,0),"")</f>
        <v>2</v>
      </c>
      <c r="G20" s="71">
        <f>IF(ISNUMBER(VLOOKUP(C20,'[1]女子プロ編決勝入力  '!$D$26:$O$33,7,0)),VLOOKUP(C20,'[1]女子プロ編決勝入力  '!$D$26:$O$33,11,0),"")</f>
      </c>
      <c r="H20" s="43" t="str">
        <f>IF(ISNUMBER(VLOOKUP(C20,'[1]女子プロ編決勝入力  '!$D$26:$O$33,7,0)),VLOOKUP(C20,'[1]女子プロ編決勝入力  '!$D$26:$O$33,9,0),"")</f>
        <v>２９″２９</v>
      </c>
      <c r="I20" s="81"/>
      <c r="J20" s="127">
        <f>IF(ISNUMBER(VLOOKUP(C20,'[1]女子プロ編決勝入力  '!$D$26:$R$33,7,0)),VLOOKUP(C20,'[1]女子プロ編決勝入力  '!$D$26:$R$33,15,0),"")</f>
        <v>0</v>
      </c>
      <c r="K20" s="125">
        <f>VLOOKUP(C20,'[1]学校得点'!$B$60:$C$135,2,0)</f>
        <v>4</v>
      </c>
      <c r="L20" s="80">
        <v>6</v>
      </c>
      <c r="M20" s="69" t="str">
        <f>IF(ISNUMBER(VLOOKUP(L20,'[1]女子プロ編決勝入力  '!$D$26:$O$33,7,0)),VLOOKUP(L20,'[1]女子プロ編決勝入力  '!$D$26:$O$33,3,0),"")</f>
        <v>森　　成菜</v>
      </c>
      <c r="N20" s="69" t="str">
        <f>IF(ISNUMBER(VLOOKUP(L20,'[1]女子プロ編決勝入力  '!$D$26:$O$33,7,0)),VLOOKUP(L20,'[1]女子プロ編決勝入力  '!$D$26:$O$33,5,0),"")</f>
        <v>福光</v>
      </c>
      <c r="O20" s="70">
        <f>IF(ISNUMBER(VLOOKUP(L20,'[1]女子プロ編決勝入力  '!$D$26:$O$33,7,0)),VLOOKUP(L20,'[1]女子プロ編決勝入力  '!$D$26:$O$33,4,0),"")</f>
        <v>3</v>
      </c>
      <c r="P20" s="71">
        <f>IF(ISNUMBER(VLOOKUP(L20,'[1]女子プロ編決勝入力  '!$D$26:$O$33,7,0)),VLOOKUP(L20,'[1]女子プロ編決勝入力  '!$D$26:$O$33,11,0),"")</f>
      </c>
      <c r="Q20" s="43" t="str">
        <f>IF(ISNUMBER(VLOOKUP(L20,'[1]女子プロ編決勝入力  '!$D$26:$O$33,7,0)),VLOOKUP(L20,'[1]女子プロ編決勝入力  '!$D$26:$O$33,9,0),"")</f>
        <v>２９″２９</v>
      </c>
      <c r="R20" s="81"/>
      <c r="S20" s="127">
        <f>IF(ISNUMBER(VLOOKUP(L20,'[1]女子プロ編決勝入力  '!$D$26:$R$33,7,0)),VLOOKUP(L20,'[1]女子プロ編決勝入力  '!$D$26:$R$33,15,0),"")</f>
        <v>0</v>
      </c>
      <c r="T20" s="125">
        <f>VLOOKUP(L20,'[1]学校得点'!$B$60:$C$135,2,0)</f>
        <v>3</v>
      </c>
      <c r="U20" s="80">
        <v>7</v>
      </c>
      <c r="V20" s="69" t="str">
        <f>IF(ISNUMBER(VLOOKUP(U20,'[1]女子プロ編決勝入力  '!$D$26:$O$33,7,0)),VLOOKUP(U20,'[1]女子プロ編決勝入力  '!$D$26:$O$33,3,0),"")</f>
        <v>蓮川　玲奈</v>
      </c>
      <c r="W20" s="69" t="str">
        <f>IF(ISNUMBER(VLOOKUP(U20,'[1]女子プロ編決勝入力  '!$D$26:$O$33,7,0)),VLOOKUP(U20,'[1]女子プロ編決勝入力  '!$D$26:$O$33,5,0),"")</f>
        <v>井波</v>
      </c>
      <c r="X20" s="70">
        <f>IF(ISNUMBER(VLOOKUP(U20,'[1]女子プロ編決勝入力  '!$D$26:$O$33,7,0)),VLOOKUP(U20,'[1]女子プロ編決勝入力  '!$D$26:$O$33,4,0),"")</f>
        <v>3</v>
      </c>
      <c r="Y20" s="71">
        <f>IF(ISNUMBER(VLOOKUP(U20,'[1]女子プロ編決勝入力  '!$D$26:$O$33,7,0)),VLOOKUP(U20,'[1]女子プロ編決勝入力  '!$D$26:$O$33,11,0),"")</f>
      </c>
      <c r="Z20" s="43" t="str">
        <f>IF(ISNUMBER(VLOOKUP(U20,'[1]女子プロ編決勝入力  '!$D$26:$O$33,7,0)),VLOOKUP(U20,'[1]女子プロ編決勝入力  '!$D$26:$O$33,9,0),"")</f>
        <v>２９″９４</v>
      </c>
      <c r="AA20" s="81"/>
      <c r="AB20" s="127">
        <f>IF(ISNUMBER(VLOOKUP(U20,'[1]女子プロ編決勝入力  '!$D$26:$R$33,7,0)),VLOOKUP(U20,'[1]女子プロ編決勝入力  '!$D$26:$R$33,15,0),"")</f>
        <v>0</v>
      </c>
      <c r="AC20" s="125">
        <f>VLOOKUP(U20,'[1]学校得点'!$B$60:$C$135,2,0)</f>
        <v>2</v>
      </c>
      <c r="AD20" s="80">
        <v>8</v>
      </c>
      <c r="AE20" s="69" t="str">
        <f>IF(ISNUMBER(VLOOKUP(AD20,'[1]女子プロ編決勝入力  '!$D$26:$O$33,7,0)),VLOOKUP(AD20,'[1]女子プロ編決勝入力  '!$D$26:$O$33,3,0),"")</f>
        <v>柏川　亜莉紗</v>
      </c>
      <c r="AF20" s="69" t="str">
        <f>IF(ISNUMBER(VLOOKUP(AD20,'[1]女子プロ編決勝入力  '!$D$26:$O$33,7,0)),VLOOKUP(AD20,'[1]女子プロ編決勝入力  '!$D$26:$O$33,5,0),"")</f>
        <v>城端</v>
      </c>
      <c r="AG20" s="70">
        <f>IF(ISNUMBER(VLOOKUP(AD20,'[1]女子プロ編決勝入力  '!$D$26:$O$33,7,0)),VLOOKUP(AD20,'[1]女子プロ編決勝入力  '!$D$26:$O$33,4,0),"")</f>
        <v>3</v>
      </c>
      <c r="AH20" s="71">
        <f>IF(ISNUMBER(VLOOKUP(AD20,'[1]女子プロ編決勝入力  '!$D$26:$O$33,7,0)),VLOOKUP(AD20,'[1]女子プロ編決勝入力  '!$D$26:$O$33,11,0),"")</f>
      </c>
      <c r="AI20" s="43" t="str">
        <f>IF(ISNUMBER(VLOOKUP(AD20,'[1]女子プロ編決勝入力  '!$D$26:$O$33,7,0)),VLOOKUP(AD20,'[1]女子プロ編決勝入力  '!$D$26:$O$33,9,0),"")</f>
        <v>３０″２６</v>
      </c>
      <c r="AJ20" s="81"/>
      <c r="AK20" s="127">
        <f>IF(ISNUMBER(VLOOKUP(AD20,'[1]女子プロ編決勝入力  '!$D$26:$R$33,7,0)),VLOOKUP(AD20,'[1]女子プロ編決勝入力  '!$D$26:$R$33,15,0),"")</f>
        <v>0</v>
      </c>
      <c r="AL20" s="125">
        <f>VLOOKUP(AD20,'[1]学校得点'!$B$60:$C$135,2,0)</f>
        <v>1</v>
      </c>
      <c r="AM20" s="85"/>
    </row>
    <row r="21" spans="1:39" ht="18.75" customHeight="1">
      <c r="A21" s="79"/>
      <c r="B21" s="45"/>
      <c r="C21" s="80"/>
      <c r="D21" s="83"/>
      <c r="E21" s="83"/>
      <c r="F21" s="84"/>
      <c r="G21" s="86"/>
      <c r="H21" s="87"/>
      <c r="I21" s="88"/>
      <c r="J21" s="126"/>
      <c r="K21" s="167"/>
      <c r="L21" s="80"/>
      <c r="M21" s="83"/>
      <c r="N21" s="83"/>
      <c r="O21" s="84"/>
      <c r="P21" s="86"/>
      <c r="Q21" s="87"/>
      <c r="R21" s="88"/>
      <c r="S21" s="126"/>
      <c r="T21" s="167"/>
      <c r="U21" s="80"/>
      <c r="V21" s="83"/>
      <c r="W21" s="83"/>
      <c r="X21" s="84"/>
      <c r="Y21" s="86"/>
      <c r="Z21" s="87"/>
      <c r="AA21" s="88"/>
      <c r="AB21" s="126"/>
      <c r="AC21" s="167"/>
      <c r="AD21" s="80"/>
      <c r="AE21" s="83"/>
      <c r="AF21" s="83"/>
      <c r="AG21" s="84"/>
      <c r="AH21" s="86"/>
      <c r="AI21" s="87"/>
      <c r="AJ21" s="93"/>
      <c r="AK21" s="128"/>
      <c r="AL21" s="167"/>
      <c r="AM21" s="96"/>
    </row>
    <row r="22" spans="1:39" ht="18.75" customHeight="1">
      <c r="A22" s="79" t="s">
        <v>61</v>
      </c>
      <c r="B22" s="45"/>
      <c r="C22" s="80"/>
      <c r="D22" s="69"/>
      <c r="E22" s="69"/>
      <c r="F22" s="70"/>
      <c r="G22" s="71"/>
      <c r="H22" s="45"/>
      <c r="I22" s="87"/>
      <c r="J22" s="168"/>
      <c r="K22" s="169"/>
      <c r="L22" s="80"/>
      <c r="M22" s="69"/>
      <c r="N22" s="69"/>
      <c r="O22" s="70"/>
      <c r="P22" s="71"/>
      <c r="Q22" s="45"/>
      <c r="R22" s="87"/>
      <c r="S22" s="168"/>
      <c r="T22" s="169"/>
      <c r="U22" s="80"/>
      <c r="V22" s="69"/>
      <c r="W22" s="69"/>
      <c r="X22" s="70"/>
      <c r="Y22" s="71"/>
      <c r="Z22" s="45"/>
      <c r="AA22" s="87"/>
      <c r="AB22" s="168"/>
      <c r="AC22" s="169"/>
      <c r="AD22" s="80"/>
      <c r="AE22" s="69"/>
      <c r="AF22" s="69"/>
      <c r="AG22" s="70"/>
      <c r="AH22" s="71"/>
      <c r="AI22" s="45"/>
      <c r="AJ22" s="87"/>
      <c r="AK22" s="168"/>
      <c r="AL22" s="169"/>
      <c r="AM22" s="96"/>
    </row>
    <row r="23" spans="1:39" ht="18.75" customHeight="1">
      <c r="A23" s="97"/>
      <c r="B23" s="45"/>
      <c r="C23" s="80"/>
      <c r="D23" s="69"/>
      <c r="E23" s="69"/>
      <c r="F23" s="70"/>
      <c r="G23" s="71"/>
      <c r="H23" s="43"/>
      <c r="I23" s="87"/>
      <c r="J23" s="168"/>
      <c r="K23" s="169"/>
      <c r="L23" s="80"/>
      <c r="M23" s="69"/>
      <c r="N23" s="69"/>
      <c r="O23" s="70"/>
      <c r="P23" s="71"/>
      <c r="Q23" s="43"/>
      <c r="R23" s="87"/>
      <c r="S23" s="168"/>
      <c r="T23" s="169"/>
      <c r="U23" s="80"/>
      <c r="V23" s="69"/>
      <c r="W23" s="69"/>
      <c r="X23" s="70"/>
      <c r="Y23" s="71"/>
      <c r="Z23" s="43"/>
      <c r="AA23" s="87"/>
      <c r="AB23" s="168"/>
      <c r="AC23" s="169"/>
      <c r="AD23" s="80"/>
      <c r="AE23" s="69"/>
      <c r="AF23" s="69"/>
      <c r="AG23" s="70"/>
      <c r="AH23" s="71"/>
      <c r="AI23" s="43"/>
      <c r="AJ23" s="87"/>
      <c r="AK23" s="168"/>
      <c r="AL23" s="169"/>
      <c r="AM23" s="96"/>
    </row>
    <row r="24" spans="1:39" ht="18.75" customHeight="1">
      <c r="A24" s="79" t="s">
        <v>62</v>
      </c>
      <c r="B24" s="45"/>
      <c r="C24" s="80"/>
      <c r="D24" s="83"/>
      <c r="E24" s="83"/>
      <c r="F24" s="84"/>
      <c r="G24" s="86"/>
      <c r="H24" s="87"/>
      <c r="I24" s="88"/>
      <c r="J24" s="126"/>
      <c r="K24" s="167"/>
      <c r="L24" s="80"/>
      <c r="M24" s="83"/>
      <c r="N24" s="83"/>
      <c r="O24" s="84"/>
      <c r="P24" s="86"/>
      <c r="Q24" s="87"/>
      <c r="R24" s="88"/>
      <c r="S24" s="126"/>
      <c r="T24" s="167"/>
      <c r="U24" s="80"/>
      <c r="V24" s="83"/>
      <c r="W24" s="83"/>
      <c r="X24" s="84"/>
      <c r="Y24" s="86"/>
      <c r="Z24" s="87"/>
      <c r="AA24" s="88"/>
      <c r="AB24" s="126"/>
      <c r="AC24" s="167"/>
      <c r="AD24" s="80"/>
      <c r="AE24" s="83"/>
      <c r="AF24" s="83"/>
      <c r="AG24" s="84"/>
      <c r="AH24" s="86"/>
      <c r="AI24" s="87"/>
      <c r="AJ24" s="93"/>
      <c r="AK24" s="128"/>
      <c r="AL24" s="167"/>
      <c r="AM24" s="96"/>
    </row>
    <row r="25" spans="1:39" ht="18.75" customHeight="1">
      <c r="A25" s="79"/>
      <c r="B25" s="45" t="s">
        <v>26</v>
      </c>
      <c r="C25" s="80">
        <v>1</v>
      </c>
      <c r="D25" s="69" t="str">
        <f>IF(ISNUMBER(VLOOKUP(C25,'[1]女子プロ編決勝入力  '!$D$34:$O$41,7,0)),VLOOKUP(C25,'[1]女子プロ編決勝入力  '!$D$34:$O$41,3,0),"")</f>
        <v>坂下　良奈</v>
      </c>
      <c r="E25" s="69" t="str">
        <f>IF(ISNUMBER(VLOOKUP(C25,'[1]女子プロ編決勝入力  '!$D$34:$O$41,7,0)),VLOOKUP(C25,'[1]女子プロ編決勝入力  '!$D$34:$O$41,5,0),"")</f>
        <v>出町</v>
      </c>
      <c r="F25" s="70">
        <f>IF(ISNUMBER(VLOOKUP(C25,'[1]女子プロ編決勝入力  '!$D$34:$O$41,7,0)),VLOOKUP(C25,'[1]女子プロ編決勝入力  '!$D$34:$O$41,4,0),"")</f>
        <v>2</v>
      </c>
      <c r="G25" s="71">
        <f>IF(ISNUMBER(VLOOKUP(C25,'[1]女子プロ編決勝入力  '!$D$34:$O$41,7,0)),VLOOKUP(C25,'[1]女子プロ編決勝入力  '!$D$34:$O$41,11,0),"")</f>
      </c>
      <c r="H25" s="45" t="str">
        <f>IF(ISNUMBER(VLOOKUP(C25,'[1]女子プロ編決勝入力  '!$D$34:$O$41,7,0)),VLOOKUP(C25,'[1]女子プロ編決勝入力  '!$D$34:$O$41,9,0),"")</f>
        <v>２′２８″３２</v>
      </c>
      <c r="I25" s="81"/>
      <c r="J25" s="127">
        <f>IF(ISNUMBER(VLOOKUP(C25,'[1]女子プロ編決勝入力  '!$D$34:$R$41,7,0)),VLOOKUP(C25,'[1]女子プロ編決勝入力  '!$D$34:$R$41,15,0),"")</f>
        <v>0</v>
      </c>
      <c r="K25" s="125">
        <f>VLOOKUP(C25,'[1]学校得点'!$B$60:$C$135,2,0)</f>
        <v>8</v>
      </c>
      <c r="L25" s="80">
        <v>2</v>
      </c>
      <c r="M25" s="69" t="str">
        <f>IF(ISNUMBER(VLOOKUP(L25,'[1]女子プロ編決勝入力  '!$D$34:$O$41,7,0)),VLOOKUP(L25,'[1]女子プロ編決勝入力  '!$D$34:$O$41,3,0),"")</f>
        <v>林　　明日香</v>
      </c>
      <c r="N25" s="69" t="str">
        <f>IF(ISNUMBER(VLOOKUP(L25,'[1]女子プロ編決勝入力  '!$D$34:$O$41,7,0)),VLOOKUP(L25,'[1]女子プロ編決勝入力  '!$D$34:$O$41,5,0),"")</f>
        <v>城端</v>
      </c>
      <c r="O25" s="70">
        <f>IF(ISNUMBER(VLOOKUP(L25,'[1]女子プロ編決勝入力  '!$D$34:$O$41,7,0)),VLOOKUP(L25,'[1]女子プロ編決勝入力  '!$D$34:$O$41,4,0),"")</f>
        <v>3</v>
      </c>
      <c r="P25" s="71">
        <f>IF(ISNUMBER(VLOOKUP(L25,'[1]女子プロ編決勝入力  '!$D$34:$O$41,7,0)),VLOOKUP(L25,'[1]女子プロ編決勝入力  '!$D$34:$O$41,11,0),"")</f>
      </c>
      <c r="Q25" s="45" t="str">
        <f>IF(ISNUMBER(VLOOKUP(L25,'[1]女子プロ編決勝入力  '!$D$34:$O$41,7,0)),VLOOKUP(L25,'[1]女子プロ編決勝入力  '!$D$34:$O$41,9,0),"")</f>
        <v>２′２８″８０</v>
      </c>
      <c r="R25" s="81"/>
      <c r="S25" s="127">
        <f>IF(ISNUMBER(VLOOKUP(L25,'[1]女子プロ編決勝入力  '!$D$34:$R$41,7,0)),VLOOKUP(L25,'[1]女子プロ編決勝入力  '!$D$34:$R$41,15,0),"")</f>
        <v>0</v>
      </c>
      <c r="T25" s="125">
        <f>VLOOKUP(L25,'[1]学校得点'!$B$60:$C$135,2,0)</f>
        <v>7</v>
      </c>
      <c r="U25" s="80">
        <v>3</v>
      </c>
      <c r="V25" s="69" t="str">
        <f>IF(ISNUMBER(VLOOKUP(U25,'[1]女子プロ編決勝入力  '!$D$34:$O$41,7,0)),VLOOKUP(U25,'[1]女子プロ編決勝入力  '!$D$34:$O$41,3,0),"")</f>
        <v>浅地　季佳</v>
      </c>
      <c r="W25" s="69" t="str">
        <f>IF(ISNUMBER(VLOOKUP(U25,'[1]女子プロ編決勝入力  '!$D$34:$O$41,7,0)),VLOOKUP(U25,'[1]女子プロ編決勝入力  '!$D$34:$O$41,5,0),"")</f>
        <v>城端</v>
      </c>
      <c r="X25" s="70">
        <f>IF(ISNUMBER(VLOOKUP(U25,'[1]女子プロ編決勝入力  '!$D$34:$O$41,7,0)),VLOOKUP(U25,'[1]女子プロ編決勝入力  '!$D$34:$O$41,4,0),"")</f>
        <v>3</v>
      </c>
      <c r="Y25" s="71">
        <f>IF(ISNUMBER(VLOOKUP(U25,'[1]女子プロ編決勝入力  '!$D$34:$O$41,7,0)),VLOOKUP(U25,'[1]女子プロ編決勝入力  '!$D$34:$O$41,11,0),"")</f>
      </c>
      <c r="Z25" s="45" t="str">
        <f>IF(ISNUMBER(VLOOKUP(U25,'[1]女子プロ編決勝入力  '!$D$34:$O$41,7,0)),VLOOKUP(U25,'[1]女子プロ編決勝入力  '!$D$34:$O$41,9,0),"")</f>
        <v>２′３３″０１</v>
      </c>
      <c r="AA25" s="81"/>
      <c r="AB25" s="127">
        <f>IF(ISNUMBER(VLOOKUP(U25,'[1]女子プロ編決勝入力  '!$D$34:$R$41,7,0)),VLOOKUP(U25,'[1]女子プロ編決勝入力  '!$D$34:$R$41,15,0),"")</f>
        <v>0</v>
      </c>
      <c r="AC25" s="125">
        <f>VLOOKUP(U25,'[1]学校得点'!$B$60:$C$135,2,0)</f>
        <v>6</v>
      </c>
      <c r="AD25" s="80">
        <v>4</v>
      </c>
      <c r="AE25" s="69" t="str">
        <f>IF(ISNUMBER(VLOOKUP(AD25,'[1]女子プロ編決勝入力  '!$D$34:$O$41,7,0)),VLOOKUP(AD25,'[1]女子プロ編決勝入力  '!$D$34:$O$41,3,0),"")</f>
        <v>山田　このみ</v>
      </c>
      <c r="AF25" s="69" t="str">
        <f>IF(ISNUMBER(VLOOKUP(AD25,'[1]女子プロ編決勝入力  '!$D$34:$O$41,7,0)),VLOOKUP(AD25,'[1]女子プロ編決勝入力  '!$D$34:$O$41,5,0),"")</f>
        <v>吉江</v>
      </c>
      <c r="AG25" s="70">
        <f>IF(ISNUMBER(VLOOKUP(AD25,'[1]女子プロ編決勝入力  '!$D$34:$O$41,7,0)),VLOOKUP(AD25,'[1]女子プロ編決勝入力  '!$D$34:$O$41,4,0),"")</f>
        <v>3</v>
      </c>
      <c r="AH25" s="71">
        <f>IF(ISNUMBER(VLOOKUP(AD25,'[1]女子プロ編決勝入力  '!$D$34:$O$41,7,0)),VLOOKUP(AD25,'[1]女子プロ編決勝入力  '!$D$34:$O$41,11,0),"")</f>
      </c>
      <c r="AI25" s="45" t="str">
        <f>IF(ISNUMBER(VLOOKUP(AD25,'[1]女子プロ編決勝入力  '!$D$34:$O$41,7,0)),VLOOKUP(AD25,'[1]女子プロ編決勝入力  '!$D$34:$O$41,9,0),"")</f>
        <v>２′３５″５４</v>
      </c>
      <c r="AJ25" s="81"/>
      <c r="AK25" s="127">
        <f>IF(ISNUMBER(VLOOKUP(AD25,'[1]女子プロ編決勝入力  '!$D$34:$R$41,7,0)),VLOOKUP(AD25,'[1]女子プロ編決勝入力  '!$D$34:$R$41,15,0),"")</f>
        <v>0</v>
      </c>
      <c r="AL25" s="125">
        <f>VLOOKUP(AD25,'[1]学校得点'!$B$60:$C$135,2,0)</f>
        <v>5</v>
      </c>
      <c r="AM25" s="96"/>
    </row>
    <row r="26" spans="1:39" ht="18.75" customHeight="1">
      <c r="A26" s="79" t="s">
        <v>63</v>
      </c>
      <c r="B26" s="45"/>
      <c r="C26" s="80">
        <v>5</v>
      </c>
      <c r="D26" s="69" t="str">
        <f>IF(ISNUMBER(VLOOKUP(C26,'[1]女子プロ編決勝入力  '!$D$34:$O$41,7,0)),VLOOKUP(C26,'[1]女子プロ編決勝入力  '!$D$34:$O$41,3,0),"")</f>
        <v>藤井　真絵</v>
      </c>
      <c r="E26" s="69" t="str">
        <f>IF(ISNUMBER(VLOOKUP(C26,'[1]女子プロ編決勝入力  '!$D$34:$O$41,7,0)),VLOOKUP(C26,'[1]女子プロ編決勝入力  '!$D$34:$O$41,5,0),"")</f>
        <v>庄西</v>
      </c>
      <c r="F26" s="70">
        <f>IF(ISNUMBER(VLOOKUP(C26,'[1]女子プロ編決勝入力  '!$D$34:$O$41,7,0)),VLOOKUP(C26,'[1]女子プロ編決勝入力  '!$D$34:$O$41,4,0),"")</f>
        <v>2</v>
      </c>
      <c r="G26" s="71">
        <f>IF(ISNUMBER(VLOOKUP(C26,'[1]女子プロ編決勝入力  '!$D$34:$O$41,7,0)),VLOOKUP(C26,'[1]女子プロ編決勝入力  '!$D$34:$O$41,11,0),"")</f>
      </c>
      <c r="H26" s="43" t="str">
        <f>IF(ISNUMBER(VLOOKUP(C26,'[1]女子プロ編決勝入力  '!$D$34:$O$41,7,0)),VLOOKUP(C26,'[1]女子プロ編決勝入力  '!$D$34:$O$41,9,0),"")</f>
        <v>２′３８″９３</v>
      </c>
      <c r="I26" s="81"/>
      <c r="J26" s="127">
        <f>IF(ISNUMBER(VLOOKUP(C26,'[1]女子プロ編決勝入力  '!$D$34:$R$41,7,0)),VLOOKUP(C26,'[1]女子プロ編決勝入力  '!$D$34:$R$41,15,0),"")</f>
        <v>0</v>
      </c>
      <c r="K26" s="125">
        <f>VLOOKUP(C26,'[1]学校得点'!$B$60:$C$135,2,0)</f>
        <v>4</v>
      </c>
      <c r="L26" s="80">
        <v>6</v>
      </c>
      <c r="M26" s="69" t="str">
        <f>IF(ISNUMBER(VLOOKUP(L26,'[1]女子プロ編決勝入力  '!$D$34:$O$41,7,0)),VLOOKUP(L26,'[1]女子プロ編決勝入力  '!$D$34:$O$41,3,0),"")</f>
        <v>山田　恭華</v>
      </c>
      <c r="N26" s="69" t="str">
        <f>IF(ISNUMBER(VLOOKUP(L26,'[1]女子プロ編決勝入力  '!$D$34:$O$41,7,0)),VLOOKUP(L26,'[1]女子プロ編決勝入力  '!$D$34:$O$41,5,0),"")</f>
        <v>福光</v>
      </c>
      <c r="O26" s="70">
        <f>IF(ISNUMBER(VLOOKUP(L26,'[1]女子プロ編決勝入力  '!$D$34:$O$41,7,0)),VLOOKUP(L26,'[1]女子プロ編決勝入力  '!$D$34:$O$41,4,0),"")</f>
        <v>3</v>
      </c>
      <c r="P26" s="71">
        <f>IF(ISNUMBER(VLOOKUP(L26,'[1]女子プロ編決勝入力  '!$D$34:$O$41,7,0)),VLOOKUP(L26,'[1]女子プロ編決勝入力  '!$D$34:$O$41,11,0),"")</f>
      </c>
      <c r="Q26" s="43" t="str">
        <f>IF(ISNUMBER(VLOOKUP(L26,'[1]女子プロ編決勝入力  '!$D$34:$O$41,7,0)),VLOOKUP(L26,'[1]女子プロ編決勝入力  '!$D$34:$O$41,9,0),"")</f>
        <v>２′４１″５８</v>
      </c>
      <c r="R26" s="81"/>
      <c r="S26" s="127">
        <f>IF(ISNUMBER(VLOOKUP(L26,'[1]女子プロ編決勝入力  '!$D$34:$R$41,7,0)),VLOOKUP(L26,'[1]女子プロ編決勝入力  '!$D$34:$R$41,15,0),"")</f>
        <v>0</v>
      </c>
      <c r="T26" s="125">
        <f>VLOOKUP(L26,'[1]学校得点'!$B$60:$C$135,2,0)</f>
        <v>3</v>
      </c>
      <c r="U26" s="80">
        <v>7</v>
      </c>
      <c r="V26" s="69" t="str">
        <f>IF(ISNUMBER(VLOOKUP(U26,'[1]女子プロ編決勝入力  '!$D$34:$O$41,7,0)),VLOOKUP(U26,'[1]女子プロ編決勝入力  '!$D$34:$O$41,3,0),"")</f>
        <v>吉倉　那菜</v>
      </c>
      <c r="W26" s="69" t="str">
        <f>IF(ISNUMBER(VLOOKUP(U26,'[1]女子プロ編決勝入力  '!$D$34:$O$41,7,0)),VLOOKUP(U26,'[1]女子プロ編決勝入力  '!$D$34:$O$41,5,0),"")</f>
        <v>大谷</v>
      </c>
      <c r="X26" s="70">
        <f>IF(ISNUMBER(VLOOKUP(U26,'[1]女子プロ編決勝入力  '!$D$34:$O$41,7,0)),VLOOKUP(U26,'[1]女子プロ編決勝入力  '!$D$34:$O$41,4,0),"")</f>
        <v>3</v>
      </c>
      <c r="Y26" s="71">
        <f>IF(ISNUMBER(VLOOKUP(U26,'[1]女子プロ編決勝入力  '!$D$34:$O$41,7,0)),VLOOKUP(U26,'[1]女子プロ編決勝入力  '!$D$34:$O$41,11,0),"")</f>
      </c>
      <c r="Z26" s="43" t="str">
        <f>IF(ISNUMBER(VLOOKUP(U26,'[1]女子プロ編決勝入力  '!$D$34:$O$41,7,0)),VLOOKUP(U26,'[1]女子プロ編決勝入力  '!$D$34:$O$41,9,0),"")</f>
        <v>２′４１″７２</v>
      </c>
      <c r="AA26" s="81"/>
      <c r="AB26" s="127">
        <f>IF(ISNUMBER(VLOOKUP(U26,'[1]女子プロ編決勝入力  '!$D$34:$R$41,7,0)),VLOOKUP(U26,'[1]女子プロ編決勝入力  '!$D$34:$R$41,15,0),"")</f>
        <v>0</v>
      </c>
      <c r="AC26" s="125">
        <f>VLOOKUP(U26,'[1]学校得点'!$B$60:$C$135,2,0)</f>
        <v>2</v>
      </c>
      <c r="AD26" s="80">
        <v>8</v>
      </c>
      <c r="AE26" s="69" t="str">
        <f>IF(ISNUMBER(VLOOKUP(AD26,'[1]女子プロ編決勝入力  '!$D$34:$O$41,7,0)),VLOOKUP(AD26,'[1]女子プロ編決勝入力  '!$D$34:$O$41,3,0),"")</f>
        <v>金子　さやか</v>
      </c>
      <c r="AF26" s="69" t="str">
        <f>IF(ISNUMBER(VLOOKUP(AD26,'[1]女子プロ編決勝入力  '!$D$34:$O$41,7,0)),VLOOKUP(AD26,'[1]女子プロ編決勝入力  '!$D$34:$O$41,5,0),"")</f>
        <v>石動</v>
      </c>
      <c r="AG26" s="70">
        <f>IF(ISNUMBER(VLOOKUP(AD26,'[1]女子プロ編決勝入力  '!$D$34:$O$41,7,0)),VLOOKUP(AD26,'[1]女子プロ編決勝入力  '!$D$34:$O$41,4,0),"")</f>
        <v>2</v>
      </c>
      <c r="AH26" s="71">
        <f>IF(ISNUMBER(VLOOKUP(AD26,'[1]女子プロ編決勝入力  '!$D$34:$O$41,7,0)),VLOOKUP(AD26,'[1]女子プロ編決勝入力  '!$D$34:$O$41,11,0),"")</f>
      </c>
      <c r="AI26" s="43" t="str">
        <f>IF(ISNUMBER(VLOOKUP(AD26,'[1]女子プロ編決勝入力  '!$D$34:$O$41,7,0)),VLOOKUP(AD26,'[1]女子プロ編決勝入力  '!$D$34:$O$41,9,0),"")</f>
        <v>２′４２″２５</v>
      </c>
      <c r="AJ26" s="81"/>
      <c r="AK26" s="127">
        <f>IF(ISNUMBER(VLOOKUP(AD26,'[1]女子プロ編決勝入力  '!$D$34:$R$41,7,0)),VLOOKUP(AD26,'[1]女子プロ編決勝入力  '!$D$34:$R$41,15,0),"")</f>
        <v>0</v>
      </c>
      <c r="AL26" s="125">
        <f>VLOOKUP(AD26,'[1]学校得点'!$B$60:$C$135,2,0)</f>
        <v>1</v>
      </c>
      <c r="AM26" s="96"/>
    </row>
    <row r="27" spans="1:39" ht="18.75" customHeight="1">
      <c r="A27" s="79"/>
      <c r="B27" s="45"/>
      <c r="C27" s="80"/>
      <c r="D27" s="98"/>
      <c r="E27" s="83"/>
      <c r="F27" s="99"/>
      <c r="G27" s="86"/>
      <c r="H27" s="99"/>
      <c r="I27" s="45"/>
      <c r="J27" s="127"/>
      <c r="K27" s="100"/>
      <c r="L27" s="80"/>
      <c r="M27" s="98"/>
      <c r="N27" s="83"/>
      <c r="O27" s="99"/>
      <c r="P27" s="86"/>
      <c r="Q27" s="99"/>
      <c r="R27" s="45"/>
      <c r="S27" s="127"/>
      <c r="T27" s="100"/>
      <c r="U27" s="80"/>
      <c r="V27" s="98"/>
      <c r="W27" s="83"/>
      <c r="X27" s="99"/>
      <c r="Y27" s="86"/>
      <c r="Z27" s="99"/>
      <c r="AA27" s="45"/>
      <c r="AB27" s="127"/>
      <c r="AC27" s="100"/>
      <c r="AD27" s="80"/>
      <c r="AE27" s="98"/>
      <c r="AF27" s="83"/>
      <c r="AG27" s="99"/>
      <c r="AH27" s="86"/>
      <c r="AI27" s="99"/>
      <c r="AJ27" s="45"/>
      <c r="AK27" s="127"/>
      <c r="AL27" s="100"/>
      <c r="AM27" s="96"/>
    </row>
    <row r="28" spans="1:39" ht="18.75" customHeight="1">
      <c r="A28" s="79" t="s">
        <v>64</v>
      </c>
      <c r="B28" s="41"/>
      <c r="C28" s="68"/>
      <c r="D28" s="69"/>
      <c r="E28" s="69"/>
      <c r="F28" s="70"/>
      <c r="G28" s="71"/>
      <c r="H28" s="43"/>
      <c r="I28" s="41"/>
      <c r="J28" s="135"/>
      <c r="K28" s="170"/>
      <c r="L28" s="68"/>
      <c r="M28" s="69"/>
      <c r="N28" s="69"/>
      <c r="O28" s="70"/>
      <c r="P28" s="71"/>
      <c r="Q28" s="43"/>
      <c r="R28" s="41"/>
      <c r="S28" s="135"/>
      <c r="T28" s="170"/>
      <c r="U28" s="68"/>
      <c r="V28" s="69"/>
      <c r="W28" s="69"/>
      <c r="X28" s="70"/>
      <c r="Y28" s="71"/>
      <c r="Z28" s="43"/>
      <c r="AA28" s="41"/>
      <c r="AB28" s="135"/>
      <c r="AC28" s="170"/>
      <c r="AD28" s="68"/>
      <c r="AE28" s="69"/>
      <c r="AF28" s="69"/>
      <c r="AG28" s="70"/>
      <c r="AH28" s="71"/>
      <c r="AI28" s="43"/>
      <c r="AJ28" s="41"/>
      <c r="AK28" s="135"/>
      <c r="AL28" s="170"/>
      <c r="AM28" s="101"/>
    </row>
    <row r="29" spans="1:39" ht="18.75" customHeight="1">
      <c r="A29" s="79"/>
      <c r="B29" s="41"/>
      <c r="C29" s="68"/>
      <c r="D29" s="69"/>
      <c r="E29" s="69"/>
      <c r="F29" s="70"/>
      <c r="G29" s="71"/>
      <c r="H29" s="45"/>
      <c r="I29" s="45"/>
      <c r="J29" s="135"/>
      <c r="K29" s="170"/>
      <c r="L29" s="68"/>
      <c r="M29" s="69"/>
      <c r="N29" s="69"/>
      <c r="O29" s="70"/>
      <c r="P29" s="71"/>
      <c r="Q29" s="45"/>
      <c r="R29" s="45"/>
      <c r="S29" s="135"/>
      <c r="T29" s="170"/>
      <c r="U29" s="68"/>
      <c r="V29" s="69"/>
      <c r="W29" s="69"/>
      <c r="X29" s="70"/>
      <c r="Y29" s="71"/>
      <c r="Z29" s="45"/>
      <c r="AA29" s="45"/>
      <c r="AB29" s="135"/>
      <c r="AC29" s="170"/>
      <c r="AD29" s="68"/>
      <c r="AE29" s="69"/>
      <c r="AF29" s="69"/>
      <c r="AG29" s="70"/>
      <c r="AH29" s="71"/>
      <c r="AI29" s="45"/>
      <c r="AJ29" s="45"/>
      <c r="AK29" s="135"/>
      <c r="AL29" s="170"/>
      <c r="AM29" s="101"/>
    </row>
    <row r="30" spans="1:39" ht="18.75" customHeight="1">
      <c r="A30" s="79" t="s">
        <v>42</v>
      </c>
      <c r="B30" s="41"/>
      <c r="C30" s="68"/>
      <c r="D30" s="69"/>
      <c r="E30" s="69"/>
      <c r="F30" s="70"/>
      <c r="G30" s="89"/>
      <c r="H30" s="41"/>
      <c r="I30" s="41"/>
      <c r="J30" s="135"/>
      <c r="K30" s="170"/>
      <c r="L30" s="68"/>
      <c r="M30" s="69"/>
      <c r="N30" s="69"/>
      <c r="O30" s="70"/>
      <c r="P30" s="89"/>
      <c r="Q30" s="41"/>
      <c r="R30" s="41"/>
      <c r="S30" s="135"/>
      <c r="T30" s="170"/>
      <c r="U30" s="68"/>
      <c r="V30" s="69"/>
      <c r="W30" s="69"/>
      <c r="X30" s="70"/>
      <c r="Y30" s="89"/>
      <c r="Z30" s="41"/>
      <c r="AA30" s="41"/>
      <c r="AB30" s="135"/>
      <c r="AC30" s="170"/>
      <c r="AD30" s="68"/>
      <c r="AE30" s="69"/>
      <c r="AF30" s="69"/>
      <c r="AG30" s="70"/>
      <c r="AH30" s="89"/>
      <c r="AI30" s="41"/>
      <c r="AJ30" s="41"/>
      <c r="AK30" s="135"/>
      <c r="AL30" s="170"/>
      <c r="AM30" s="101"/>
    </row>
    <row r="31" spans="1:39" ht="18.75" customHeight="1">
      <c r="A31" s="79"/>
      <c r="B31" s="41" t="s">
        <v>31</v>
      </c>
      <c r="C31" s="68">
        <v>1</v>
      </c>
      <c r="D31" s="69" t="str">
        <f>IF(ISNUMBER(VLOOKUP(C31,'[1]女子プロ編決勝入力  '!$D$74:$O$105,7,0)),VLOOKUP(C31,'[1]女子プロ編決勝入力  '!$D$74:$O$105,3,0),"")</f>
        <v>坂下　良奈</v>
      </c>
      <c r="E31" s="69" t="str">
        <f>IF(ISNUMBER(VLOOKUP(C31,'[1]女子プロ編決勝入力  '!$D$74:$O$105,7,0)),VLOOKUP(C31,'[1]女子プロ編決勝入力  '!$D$74:$O$105,5,0),"")</f>
        <v>出町</v>
      </c>
      <c r="F31" s="70">
        <f>IF(ISNUMBER(VLOOKUP(C31,'[1]女子プロ編決勝入力  '!$D$74:$O$105,7,0)),VLOOKUP(C31,'[1]女子プロ編決勝入力  '!$D$74:$O$105,4,0),"")</f>
        <v>2</v>
      </c>
      <c r="G31" s="71">
        <f>IF(ISNUMBER(VLOOKUP(C31,'[1]女子プロ編決勝入力  '!$D$74:$O$105,7,0)),VLOOKUP(C31,'[1]女子プロ編決勝入力  '!$D$74:$O$105,11,0),"")</f>
      </c>
      <c r="H31" s="45" t="str">
        <f>IF(ISNUMBER(VLOOKUP(C31,'[1]女子プロ編決勝入力  '!$D$74:$O$105,7,0)),VLOOKUP(C31,'[1]女子プロ編決勝入力  '!$D$74:$O$105,9,0),"")</f>
        <v>５′０２″０２</v>
      </c>
      <c r="I31" s="45"/>
      <c r="J31" s="127">
        <f>IF(ISNUMBER(VLOOKUP(C31,'[1]女子プロ編決勝入力  '!$D$74:$R$105,7,0)),VLOOKUP(C31,'[1]女子プロ編決勝入力  '!$D$74:$R$105,15,0),"")</f>
        <v>0</v>
      </c>
      <c r="K31" s="125">
        <f>VLOOKUP(C31,'[1]学校得点'!$B$60:$C$135,2,0)</f>
        <v>8</v>
      </c>
      <c r="L31" s="80">
        <v>2</v>
      </c>
      <c r="M31" s="69" t="str">
        <f>IF(ISNUMBER(VLOOKUP(L31,'[1]女子プロ編決勝入力  '!$D$74:$O$105,7,0)),VLOOKUP(L31,'[1]女子プロ編決勝入力  '!$D$74:$O$105,3,0),"")</f>
        <v>浅地　季佳</v>
      </c>
      <c r="N31" s="69" t="str">
        <f>IF(ISNUMBER(VLOOKUP(L31,'[1]女子プロ編決勝入力  '!$D$74:$O$105,7,0)),VLOOKUP(L31,'[1]女子プロ編決勝入力  '!$D$74:$O$105,5,0),"")</f>
        <v>城端</v>
      </c>
      <c r="O31" s="70">
        <f>IF(ISNUMBER(VLOOKUP(L31,'[1]女子プロ編決勝入力  '!$D$74:$O$105,7,0)),VLOOKUP(L31,'[1]女子プロ編決勝入力  '!$D$74:$O$105,4,0),"")</f>
        <v>3</v>
      </c>
      <c r="P31" s="71">
        <f>IF(ISNUMBER(VLOOKUP(L31,'[1]女子プロ編決勝入力  '!$D$74:$O$105,7,0)),VLOOKUP(L31,'[1]女子プロ編決勝入力  '!$D$74:$O$105,11,0),"")</f>
      </c>
      <c r="Q31" s="45" t="str">
        <f>IF(ISNUMBER(VLOOKUP(L31,'[1]女子プロ編決勝入力  '!$D$74:$O$105,7,0)),VLOOKUP(L31,'[1]女子プロ編決勝入力  '!$D$74:$O$105,9,0),"")</f>
        <v>５′０２″７９</v>
      </c>
      <c r="R31" s="45"/>
      <c r="S31" s="127">
        <f>IF(ISNUMBER(VLOOKUP(L31,'[1]女子プロ編決勝入力  '!$D$74:$R$105,7,0)),VLOOKUP(L31,'[1]女子プロ編決勝入力  '!$D$74:$R$105,15,0),"")</f>
        <v>0</v>
      </c>
      <c r="T31" s="125">
        <f>VLOOKUP(L31,'[1]学校得点'!$B$60:$C$135,2,0)</f>
        <v>7</v>
      </c>
      <c r="U31" s="80">
        <v>3</v>
      </c>
      <c r="V31" s="69" t="str">
        <f>IF(ISNUMBER(VLOOKUP(U31,'[1]女子プロ編決勝入力  '!$D$74:$O$105,7,0)),VLOOKUP(U31,'[1]女子プロ編決勝入力  '!$D$74:$O$105,3,0),"")</f>
        <v>林　　明日香</v>
      </c>
      <c r="W31" s="69" t="str">
        <f>IF(ISNUMBER(VLOOKUP(U31,'[1]女子プロ編決勝入力  '!$D$74:$O$105,7,0)),VLOOKUP(U31,'[1]女子プロ編決勝入力  '!$D$74:$O$105,5,0),"")</f>
        <v>城端</v>
      </c>
      <c r="X31" s="70">
        <f>IF(ISNUMBER(VLOOKUP(U31,'[1]女子プロ編決勝入力  '!$D$74:$O$105,7,0)),VLOOKUP(U31,'[1]女子プロ編決勝入力  '!$D$74:$O$105,4,0),"")</f>
        <v>3</v>
      </c>
      <c r="Y31" s="71">
        <f>IF(ISNUMBER(VLOOKUP(U31,'[1]女子プロ編決勝入力  '!$D$74:$O$105,7,0)),VLOOKUP(U31,'[1]女子プロ編決勝入力  '!$D$74:$O$105,11,0),"")</f>
      </c>
      <c r="Z31" s="45" t="str">
        <f>IF(ISNUMBER(VLOOKUP(U31,'[1]女子プロ編決勝入力  '!$D$74:$O$105,7,0)),VLOOKUP(U31,'[1]女子プロ編決勝入力  '!$D$74:$O$105,9,0),"")</f>
        <v>５′０４″２２</v>
      </c>
      <c r="AA31" s="45"/>
      <c r="AB31" s="127">
        <f>IF(ISNUMBER(VLOOKUP(U31,'[1]女子プロ編決勝入力  '!$D$74:$R$105,7,0)),VLOOKUP(U31,'[1]女子プロ編決勝入力  '!$D$74:$R$105,15,0),"")</f>
        <v>0</v>
      </c>
      <c r="AC31" s="125">
        <f>VLOOKUP(U31,'[1]学校得点'!$B$60:$C$135,2,0)</f>
        <v>6</v>
      </c>
      <c r="AD31" s="80">
        <v>4</v>
      </c>
      <c r="AE31" s="69" t="str">
        <f>IF(ISNUMBER(VLOOKUP(AD31,'[1]女子プロ編決勝入力  '!$D$74:$O$105,7,0)),VLOOKUP(AD31,'[1]女子プロ編決勝入力  '!$D$74:$O$105,3,0),"")</f>
        <v>佐々木みのり</v>
      </c>
      <c r="AF31" s="69" t="str">
        <f>IF(ISNUMBER(VLOOKUP(AD31,'[1]女子プロ編決勝入力  '!$D$74:$O$105,7,0)),VLOOKUP(AD31,'[1]女子プロ編決勝入力  '!$D$74:$O$105,5,0),"")</f>
        <v>福光</v>
      </c>
      <c r="AG31" s="70">
        <f>IF(ISNUMBER(VLOOKUP(AD31,'[1]女子プロ編決勝入力  '!$D$74:$O$105,7,0)),VLOOKUP(AD31,'[1]女子プロ編決勝入力  '!$D$74:$O$105,4,0),"")</f>
        <v>2</v>
      </c>
      <c r="AH31" s="71">
        <f>IF(ISNUMBER(VLOOKUP(AD31,'[1]女子プロ編決勝入力  '!$D$74:$O$105,7,0)),VLOOKUP(AD31,'[1]女子プロ編決勝入力  '!$D$74:$O$105,11,0),"")</f>
      </c>
      <c r="AI31" s="45" t="str">
        <f>IF(ISNUMBER(VLOOKUP(AD31,'[1]女子プロ編決勝入力  '!$D$74:$O$105,7,0)),VLOOKUP(AD31,'[1]女子プロ編決勝入力  '!$D$74:$O$105,9,0),"")</f>
        <v>５′１３″０８</v>
      </c>
      <c r="AJ31" s="45"/>
      <c r="AK31" s="127">
        <f>IF(ISNUMBER(VLOOKUP(AD31,'[1]女子プロ編決勝入力  '!$D$74:$R$105,7,0)),VLOOKUP(AD31,'[1]女子プロ編決勝入力  '!$D$74:$R$105,15,0),"")</f>
        <v>0</v>
      </c>
      <c r="AL31" s="125">
        <f>VLOOKUP(AD31,'[1]学校得点'!$B$60:$C$135,2,0)</f>
        <v>5</v>
      </c>
      <c r="AM31" s="101"/>
    </row>
    <row r="32" spans="1:39" ht="18.75" customHeight="1">
      <c r="A32" s="79" t="s">
        <v>44</v>
      </c>
      <c r="B32" s="45"/>
      <c r="C32" s="80">
        <v>5</v>
      </c>
      <c r="D32" s="69" t="str">
        <f>IF(ISNUMBER(VLOOKUP(C32,'[1]女子プロ編決勝入力  '!$D$74:$O$105,7,0)),VLOOKUP(C32,'[1]女子プロ編決勝入力  '!$D$74:$O$105,3,0),"")</f>
        <v>上口　椋</v>
      </c>
      <c r="E32" s="69" t="str">
        <f>IF(ISNUMBER(VLOOKUP(C32,'[1]女子プロ編決勝入力  '!$D$74:$O$105,7,0)),VLOOKUP(C32,'[1]女子プロ編決勝入力  '!$D$74:$O$105,5,0),"")</f>
        <v>出町</v>
      </c>
      <c r="F32" s="70">
        <f>IF(ISNUMBER(VLOOKUP(C32,'[1]女子プロ編決勝入力  '!$D$74:$O$105,7,0)),VLOOKUP(C32,'[1]女子プロ編決勝入力  '!$D$74:$O$105,4,0),"")</f>
        <v>2</v>
      </c>
      <c r="G32" s="71">
        <f>IF(ISNUMBER(VLOOKUP(C32,'[1]女子プロ編決勝入力  '!$D$74:$O$105,7,0)),VLOOKUP(C32,'[1]女子プロ編決勝入力  '!$D$74:$O$105,11,0),"")</f>
      </c>
      <c r="H32" s="45" t="str">
        <f>IF(ISNUMBER(VLOOKUP(C32,'[1]女子プロ編決勝入力  '!$D$74:$O$105,7,0)),VLOOKUP(C32,'[1]女子プロ編決勝入力  '!$D$74:$O$105,9,0),"")</f>
        <v>５′１５″３０</v>
      </c>
      <c r="I32" s="81"/>
      <c r="J32" s="127">
        <f>IF(ISNUMBER(VLOOKUP(C32,'[1]女子プロ編決勝入力  '!$D$74:$R$105,7,0)),VLOOKUP(C32,'[1]女子プロ編決勝入力  '!$D$74:$R$105,15,0),"")</f>
        <v>0</v>
      </c>
      <c r="K32" s="125">
        <f>VLOOKUP(C32,'[1]学校得点'!$B$60:$C$135,2,0)</f>
        <v>4</v>
      </c>
      <c r="L32" s="80">
        <v>6</v>
      </c>
      <c r="M32" s="69" t="str">
        <f>IF(ISNUMBER(VLOOKUP(L32,'[1]女子プロ編決勝入力  '!$D$74:$O$105,7,0)),VLOOKUP(L32,'[1]女子プロ編決勝入力  '!$D$74:$O$105,3,0),"")</f>
        <v>髙本　咲由里</v>
      </c>
      <c r="N32" s="69" t="str">
        <f>IF(ISNUMBER(VLOOKUP(L32,'[1]女子プロ編決勝入力  '!$D$74:$O$105,7,0)),VLOOKUP(L32,'[1]女子プロ編決勝入力  '!$D$74:$O$105,5,0),"")</f>
        <v>福野</v>
      </c>
      <c r="O32" s="70">
        <f>IF(ISNUMBER(VLOOKUP(L32,'[1]女子プロ編決勝入力  '!$D$74:$O$105,7,0)),VLOOKUP(L32,'[1]女子プロ編決勝入力  '!$D$74:$O$105,4,0),"")</f>
        <v>2</v>
      </c>
      <c r="P32" s="71">
        <f>IF(ISNUMBER(VLOOKUP(L32,'[1]女子プロ編決勝入力  '!$D$74:$O$105,7,0)),VLOOKUP(L32,'[1]女子プロ編決勝入力  '!$D$74:$O$105,11,0),"")</f>
      </c>
      <c r="Q32" s="45" t="str">
        <f>IF(ISNUMBER(VLOOKUP(L32,'[1]女子プロ編決勝入力  '!$D$74:$O$105,7,0)),VLOOKUP(L32,'[1]女子プロ編決勝入力  '!$D$74:$O$105,9,0),"")</f>
        <v>５′１５″８７</v>
      </c>
      <c r="R32" s="81"/>
      <c r="S32" s="127">
        <f>IF(ISNUMBER(VLOOKUP(L32,'[1]女子プロ編決勝入力  '!$D$74:$R$105,7,0)),VLOOKUP(L32,'[1]女子プロ編決勝入力  '!$D$74:$R$105,15,0),"")</f>
        <v>0</v>
      </c>
      <c r="T32" s="125">
        <f>VLOOKUP(L32,'[1]学校得点'!$B$60:$C$135,2,0)</f>
        <v>3</v>
      </c>
      <c r="U32" s="80">
        <v>7</v>
      </c>
      <c r="V32" s="69" t="str">
        <f>IF(ISNUMBER(VLOOKUP(U32,'[1]女子プロ編決勝入力  '!$D$74:$O$105,7,0)),VLOOKUP(U32,'[1]女子プロ編決勝入力  '!$D$74:$O$105,3,0),"")</f>
        <v>山田　このみ</v>
      </c>
      <c r="W32" s="69" t="str">
        <f>IF(ISNUMBER(VLOOKUP(U32,'[1]女子プロ編決勝入力  '!$D$74:$O$105,7,0)),VLOOKUP(U32,'[1]女子プロ編決勝入力  '!$D$74:$O$105,5,0),"")</f>
        <v>吉江</v>
      </c>
      <c r="X32" s="70">
        <f>IF(ISNUMBER(VLOOKUP(U32,'[1]女子プロ編決勝入力  '!$D$74:$O$105,7,0)),VLOOKUP(U32,'[1]女子プロ編決勝入力  '!$D$74:$O$105,4,0),"")</f>
        <v>3</v>
      </c>
      <c r="Y32" s="71">
        <f>IF(ISNUMBER(VLOOKUP(U32,'[1]女子プロ編決勝入力  '!$D$74:$O$105,7,0)),VLOOKUP(U32,'[1]女子プロ編決勝入力  '!$D$74:$O$105,11,0),"")</f>
      </c>
      <c r="Z32" s="45" t="str">
        <f>IF(ISNUMBER(VLOOKUP(U32,'[1]女子プロ編決勝入力  '!$D$74:$O$105,7,0)),VLOOKUP(U32,'[1]女子プロ編決勝入力  '!$D$74:$O$105,9,0),"")</f>
        <v>５′１６″４０</v>
      </c>
      <c r="AA32" s="81"/>
      <c r="AB32" s="127">
        <f>IF(ISNUMBER(VLOOKUP(U32,'[1]女子プロ編決勝入力  '!$D$74:$R$105,7,0)),VLOOKUP(U32,'[1]女子プロ編決勝入力  '!$D$74:$R$105,15,0),"")</f>
        <v>0</v>
      </c>
      <c r="AC32" s="125">
        <f>VLOOKUP(U32,'[1]学校得点'!$B$60:$C$135,2,0)</f>
        <v>2</v>
      </c>
      <c r="AD32" s="80">
        <v>8</v>
      </c>
      <c r="AE32" s="69" t="str">
        <f>IF(ISNUMBER(VLOOKUP(AD32,'[1]女子プロ編決勝入力  '!$D$74:$O$105,7,0)),VLOOKUP(AD32,'[1]女子プロ編決勝入力  '!$D$74:$O$105,3,0),"")</f>
        <v>中川　英理</v>
      </c>
      <c r="AF32" s="69" t="str">
        <f>IF(ISNUMBER(VLOOKUP(AD32,'[1]女子プロ編決勝入力  '!$D$74:$O$105,7,0)),VLOOKUP(AD32,'[1]女子プロ編決勝入力  '!$D$74:$O$105,5,0),"")</f>
        <v>庄西</v>
      </c>
      <c r="AG32" s="70">
        <f>IF(ISNUMBER(VLOOKUP(AD32,'[1]女子プロ編決勝入力  '!$D$74:$O$105,7,0)),VLOOKUP(AD32,'[1]女子プロ編決勝入力  '!$D$74:$O$105,4,0),"")</f>
        <v>2</v>
      </c>
      <c r="AH32" s="71">
        <f>IF(ISNUMBER(VLOOKUP(AD32,'[1]女子プロ編決勝入力  '!$D$74:$O$105,7,0)),VLOOKUP(AD32,'[1]女子プロ編決勝入力  '!$D$74:$O$105,11,0),"")</f>
      </c>
      <c r="AI32" s="45" t="str">
        <f>IF(ISNUMBER(VLOOKUP(AD32,'[1]女子プロ編決勝入力  '!$D$74:$O$105,7,0)),VLOOKUP(AD32,'[1]女子プロ編決勝入力  '!$D$74:$O$105,9,0),"")</f>
        <v>５′１９″５３</v>
      </c>
      <c r="AJ32" s="81"/>
      <c r="AK32" s="127">
        <f>IF(ISNUMBER(VLOOKUP(AD32,'[1]女子プロ編決勝入力  '!$D$74:$R$105,7,0)),VLOOKUP(AD32,'[1]女子プロ編決勝入力  '!$D$74:$R$105,15,0),"")</f>
        <v>0</v>
      </c>
      <c r="AL32" s="125">
        <f>VLOOKUP(AD32,'[1]学校得点'!$B$60:$C$135,2,0)</f>
        <v>1</v>
      </c>
      <c r="AM32" s="96"/>
    </row>
    <row r="33" spans="1:39" ht="18.75" customHeight="1">
      <c r="A33" s="79"/>
      <c r="B33" s="45"/>
      <c r="C33" s="80"/>
      <c r="D33" s="98"/>
      <c r="E33" s="83"/>
      <c r="F33" s="99"/>
      <c r="G33" s="86"/>
      <c r="H33" s="99"/>
      <c r="I33" s="88"/>
      <c r="J33" s="126"/>
      <c r="K33" s="167"/>
      <c r="L33" s="80"/>
      <c r="M33" s="98"/>
      <c r="N33" s="83"/>
      <c r="O33" s="99"/>
      <c r="P33" s="86"/>
      <c r="Q33" s="99"/>
      <c r="R33" s="45"/>
      <c r="S33" s="127"/>
      <c r="T33" s="167"/>
      <c r="U33" s="80"/>
      <c r="V33" s="98"/>
      <c r="W33" s="83"/>
      <c r="X33" s="99"/>
      <c r="Y33" s="86"/>
      <c r="Z33" s="99"/>
      <c r="AA33" s="45"/>
      <c r="AB33" s="127"/>
      <c r="AC33" s="167"/>
      <c r="AD33" s="80"/>
      <c r="AE33" s="98"/>
      <c r="AF33" s="83"/>
      <c r="AG33" s="99"/>
      <c r="AH33" s="86"/>
      <c r="AI33" s="99"/>
      <c r="AJ33" s="45"/>
      <c r="AK33" s="127"/>
      <c r="AL33" s="167"/>
      <c r="AM33" s="96"/>
    </row>
    <row r="34" spans="1:39" ht="18.75" customHeight="1">
      <c r="A34" s="79" t="s">
        <v>45</v>
      </c>
      <c r="B34" s="45"/>
      <c r="C34" s="80"/>
      <c r="D34" s="69"/>
      <c r="E34" s="69"/>
      <c r="F34" s="70"/>
      <c r="G34" s="71"/>
      <c r="H34" s="45"/>
      <c r="I34" s="99"/>
      <c r="J34" s="171"/>
      <c r="K34" s="172"/>
      <c r="L34" s="80"/>
      <c r="M34" s="69"/>
      <c r="N34" s="69"/>
      <c r="O34" s="70"/>
      <c r="P34" s="71"/>
      <c r="Q34" s="45"/>
      <c r="R34" s="99"/>
      <c r="S34" s="171"/>
      <c r="T34" s="172"/>
      <c r="U34" s="80"/>
      <c r="V34" s="69"/>
      <c r="W34" s="69"/>
      <c r="X34" s="70"/>
      <c r="Y34" s="71"/>
      <c r="Z34" s="45"/>
      <c r="AA34" s="99"/>
      <c r="AB34" s="171"/>
      <c r="AC34" s="172"/>
      <c r="AD34" s="80"/>
      <c r="AE34" s="69"/>
      <c r="AF34" s="69"/>
      <c r="AG34" s="70"/>
      <c r="AH34" s="71"/>
      <c r="AI34" s="45"/>
      <c r="AJ34" s="99"/>
      <c r="AK34" s="171"/>
      <c r="AL34" s="172"/>
      <c r="AM34" s="96"/>
    </row>
    <row r="35" spans="1:39" ht="18.75" customHeight="1">
      <c r="A35" s="97"/>
      <c r="B35" s="45"/>
      <c r="C35" s="80"/>
      <c r="D35" s="69"/>
      <c r="E35" s="69"/>
      <c r="F35" s="70"/>
      <c r="G35" s="71"/>
      <c r="H35" s="45"/>
      <c r="I35" s="45"/>
      <c r="J35" s="127"/>
      <c r="K35" s="100"/>
      <c r="L35" s="80"/>
      <c r="M35" s="69"/>
      <c r="N35" s="69"/>
      <c r="O35" s="70"/>
      <c r="P35" s="71"/>
      <c r="Q35" s="45"/>
      <c r="R35" s="45"/>
      <c r="S35" s="127"/>
      <c r="T35" s="100"/>
      <c r="U35" s="80"/>
      <c r="V35" s="69"/>
      <c r="W35" s="69"/>
      <c r="X35" s="70"/>
      <c r="Y35" s="71"/>
      <c r="Z35" s="45"/>
      <c r="AA35" s="45"/>
      <c r="AB35" s="127"/>
      <c r="AC35" s="100"/>
      <c r="AD35" s="80"/>
      <c r="AE35" s="69"/>
      <c r="AF35" s="69"/>
      <c r="AG35" s="70"/>
      <c r="AH35" s="71"/>
      <c r="AI35" s="45"/>
      <c r="AJ35" s="48"/>
      <c r="AK35" s="140"/>
      <c r="AL35" s="100"/>
      <c r="AM35" s="96"/>
    </row>
    <row r="36" spans="1:39" ht="18.75" customHeight="1">
      <c r="A36" s="97"/>
      <c r="B36" s="45"/>
      <c r="C36" s="80"/>
      <c r="D36" s="98"/>
      <c r="E36" s="83"/>
      <c r="F36" s="99"/>
      <c r="G36" s="86"/>
      <c r="H36" s="87"/>
      <c r="I36" s="45"/>
      <c r="J36" s="127"/>
      <c r="K36" s="100"/>
      <c r="L36" s="80"/>
      <c r="M36" s="83"/>
      <c r="N36" s="83"/>
      <c r="O36" s="84"/>
      <c r="P36" s="86"/>
      <c r="Q36" s="87"/>
      <c r="R36" s="45"/>
      <c r="S36" s="127"/>
      <c r="T36" s="100"/>
      <c r="U36" s="80"/>
      <c r="V36" s="83"/>
      <c r="W36" s="83"/>
      <c r="X36" s="104"/>
      <c r="Y36" s="86"/>
      <c r="Z36" s="87"/>
      <c r="AA36" s="45"/>
      <c r="AB36" s="127"/>
      <c r="AC36" s="100"/>
      <c r="AD36" s="80"/>
      <c r="AE36" s="98"/>
      <c r="AF36" s="83"/>
      <c r="AG36" s="99"/>
      <c r="AH36" s="86"/>
      <c r="AI36" s="87"/>
      <c r="AJ36" s="48"/>
      <c r="AK36" s="140"/>
      <c r="AL36" s="100"/>
      <c r="AM36" s="96"/>
    </row>
    <row r="37" spans="1:39" ht="18.75" customHeight="1">
      <c r="A37" s="97"/>
      <c r="B37" s="45" t="s">
        <v>65</v>
      </c>
      <c r="C37" s="80">
        <v>1</v>
      </c>
      <c r="D37" s="69" t="str">
        <f>IF(ISNUMBER(VLOOKUP(C37,'[1]女子プロ編決勝入力  '!$D$110:$O$117,7,0)),VLOOKUP(C37,'[1]女子プロ編決勝入力  '!$D$110:$O$117,3,0),"")</f>
        <v>山本　真麻</v>
      </c>
      <c r="E37" s="69" t="str">
        <f>IF(ISNUMBER(VLOOKUP(C37,'[1]女子プロ編決勝入力  '!$D$110:$O$117,7,0)),VLOOKUP(C37,'[1]女子プロ編決勝入力  '!$D$110:$O$117,5,0),"")</f>
        <v>井波</v>
      </c>
      <c r="F37" s="70">
        <f>IF(ISNUMBER(VLOOKUP(C37,'[1]女子プロ編決勝入力  '!$D$110:$O$117,7,0)),VLOOKUP(C37,'[1]女子プロ編決勝入力  '!$D$110:$O$117,4,0),"")</f>
        <v>3</v>
      </c>
      <c r="G37" s="71">
        <f>IF(ISNUMBER(VLOOKUP(C37,'[1]女子プロ編決勝入力  '!$D$110:$O$117,7,0)),VLOOKUP(C37,'[1]女子プロ編決勝入力  '!$D$110:$O$117,11,0),"")</f>
      </c>
      <c r="H37" s="45" t="str">
        <f>IF(ISNUMBER(VLOOKUP(C37,'[1]女子プロ編決勝入力  '!$D$110:$O$117,7,0)),VLOOKUP(C37,'[1]女子プロ編決勝入力  '!$D$110:$O$117,9,0),"")</f>
        <v>１５″９６</v>
      </c>
      <c r="I37" s="45"/>
      <c r="J37" s="127">
        <f>IF(ISNUMBER(VLOOKUP(C37,'[1]女子プロ編決勝入力  '!$D$110:$R$117,7,0)),VLOOKUP(C37,'[1]女子プロ編決勝入力  '!$D$110:$R$117,15,0),"")</f>
        <v>0</v>
      </c>
      <c r="K37" s="125">
        <f>VLOOKUP(C37,'[1]学校得点'!$B$60:$C$135,2,0)</f>
        <v>8</v>
      </c>
      <c r="L37" s="80">
        <v>2</v>
      </c>
      <c r="M37" s="69" t="str">
        <f>IF(ISNUMBER(VLOOKUP(L37,'[1]女子プロ編決勝入力  '!$D$110:$O$117,7,0)),VLOOKUP(L37,'[1]女子プロ編決勝入力  '!$D$110:$O$117,3,0),"")</f>
        <v>森　　成菜</v>
      </c>
      <c r="N37" s="69" t="str">
        <f>IF(ISNUMBER(VLOOKUP(L37,'[1]女子プロ編決勝入力  '!$D$110:$O$117,7,0)),VLOOKUP(L37,'[1]女子プロ編決勝入力  '!$D$110:$O$117,5,0),"")</f>
        <v>福光</v>
      </c>
      <c r="O37" s="70">
        <f>IF(ISNUMBER(VLOOKUP(L37,'[1]女子プロ編決勝入力  '!$D$110:$O$117,7,0)),VLOOKUP(L37,'[1]女子プロ編決勝入力  '!$D$110:$O$117,4,0),"")</f>
        <v>3</v>
      </c>
      <c r="P37" s="71">
        <f>IF(ISNUMBER(VLOOKUP(L37,'[1]女子プロ編決勝入力  '!$D$110:$O$117,7,0)),VLOOKUP(L37,'[1]女子プロ編決勝入力  '!$D$110:$O$117,11,0),"")</f>
      </c>
      <c r="Q37" s="45" t="str">
        <f>IF(ISNUMBER(VLOOKUP(L37,'[1]女子プロ編決勝入力  '!$D$110:$O$117,7,0)),VLOOKUP(L37,'[1]女子プロ編決勝入力  '!$D$110:$O$117,9,0),"")</f>
        <v>１６″７０</v>
      </c>
      <c r="R37" s="45"/>
      <c r="S37" s="127">
        <f>IF(ISNUMBER(VLOOKUP(L37,'[1]女子プロ編決勝入力  '!$D$110:$R$117,7,0)),VLOOKUP(L37,'[1]女子プロ編決勝入力  '!$D$110:$R$117,15,0),"")</f>
        <v>0</v>
      </c>
      <c r="T37" s="125">
        <f>VLOOKUP(L37,'[1]学校得点'!$B$60:$C$135,2,0)</f>
        <v>7</v>
      </c>
      <c r="U37" s="80">
        <v>3</v>
      </c>
      <c r="V37" s="69" t="str">
        <f>IF(ISNUMBER(VLOOKUP(U37,'[1]女子プロ編決勝入力  '!$D$110:$O$117,7,0)),VLOOKUP(U37,'[1]女子プロ編決勝入力  '!$D$110:$O$117,3,0),"")</f>
        <v>新井　綺紗</v>
      </c>
      <c r="W37" s="69" t="str">
        <f>IF(ISNUMBER(VLOOKUP(U37,'[1]女子プロ編決勝入力  '!$D$110:$O$117,7,0)),VLOOKUP(U37,'[1]女子プロ編決勝入力  '!$D$110:$O$117,5,0),"")</f>
        <v>石動</v>
      </c>
      <c r="X37" s="70">
        <f>IF(ISNUMBER(VLOOKUP(U37,'[1]女子プロ編決勝入力  '!$D$110:$O$117,7,0)),VLOOKUP(U37,'[1]女子プロ編決勝入力  '!$D$110:$O$117,4,0),"")</f>
        <v>3</v>
      </c>
      <c r="Y37" s="71">
        <f>IF(ISNUMBER(VLOOKUP(U37,'[1]女子プロ編決勝入力  '!$D$110:$O$117,7,0)),VLOOKUP(U37,'[1]女子プロ編決勝入力  '!$D$110:$O$117,11,0),"")</f>
      </c>
      <c r="Z37" s="45" t="str">
        <f>IF(ISNUMBER(VLOOKUP(U37,'[1]女子プロ編決勝入力  '!$D$110:$O$117,7,0)),VLOOKUP(U37,'[1]女子プロ編決勝入力  '!$D$110:$O$117,9,0),"")</f>
        <v>１６″７６</v>
      </c>
      <c r="AA37" s="45"/>
      <c r="AB37" s="127">
        <f>IF(ISNUMBER(VLOOKUP(U37,'[1]女子プロ編決勝入力  '!$D$110:$R$117,7,0)),VLOOKUP(U37,'[1]女子プロ編決勝入力  '!$D$110:$R$117,15,0),"")</f>
        <v>0</v>
      </c>
      <c r="AC37" s="125">
        <f>VLOOKUP(U37,'[1]学校得点'!$B$60:$C$135,2,0)</f>
        <v>6</v>
      </c>
      <c r="AD37" s="80">
        <v>4</v>
      </c>
      <c r="AE37" s="69" t="str">
        <f>IF(ISNUMBER(VLOOKUP(AD37,'[1]女子プロ編決勝入力  '!$D$110:$O$117,7,0)),VLOOKUP(AD37,'[1]女子プロ編決勝入力  '!$D$110:$O$117,3,0),"")</f>
        <v>丹保　りら</v>
      </c>
      <c r="AF37" s="69" t="str">
        <f>IF(ISNUMBER(VLOOKUP(AD37,'[1]女子プロ編決勝入力  '!$D$110:$O$117,7,0)),VLOOKUP(AD37,'[1]女子プロ編決勝入力  '!$D$110:$O$117,5,0),"")</f>
        <v>福光</v>
      </c>
      <c r="AG37" s="70">
        <f>IF(ISNUMBER(VLOOKUP(AD37,'[1]女子プロ編決勝入力  '!$D$110:$O$117,7,0)),VLOOKUP(AD37,'[1]女子プロ編決勝入力  '!$D$110:$O$117,4,0),"")</f>
        <v>3</v>
      </c>
      <c r="AH37" s="71">
        <f>IF(ISNUMBER(VLOOKUP(AD37,'[1]女子プロ編決勝入力  '!$D$110:$O$117,7,0)),VLOOKUP(AD37,'[1]女子プロ編決勝入力  '!$D$110:$O$117,11,0),"")</f>
      </c>
      <c r="AI37" s="45" t="str">
        <f>IF(ISNUMBER(VLOOKUP(AD37,'[1]女子プロ編決勝入力  '!$D$110:$O$117,7,0)),VLOOKUP(AD37,'[1]女子プロ編決勝入力  '!$D$110:$O$117,9,0),"")</f>
        <v>１６″９２</v>
      </c>
      <c r="AJ37" s="48"/>
      <c r="AK37" s="127">
        <f>IF(ISNUMBER(VLOOKUP(AD37,'[1]女子プロ編決勝入力  '!$D$110:$R$117,7,0)),VLOOKUP(AD37,'[1]女子プロ編決勝入力  '!$D$110:$R$117,15,0),"")</f>
        <v>0</v>
      </c>
      <c r="AL37" s="125">
        <f>VLOOKUP(AD37,'[1]学校得点'!$B$60:$C$135,2,0)</f>
        <v>5</v>
      </c>
      <c r="AM37" s="85" t="str">
        <f>IF(ISBLANK('[1]女子プロ編決勝入力  '!K110),"",'[1]女子プロ編決勝入力  '!M110)</f>
        <v>＋１．６</v>
      </c>
    </row>
    <row r="38" spans="1:39" ht="18.75" customHeight="1">
      <c r="A38" s="79"/>
      <c r="B38" s="45"/>
      <c r="C38" s="80">
        <v>5</v>
      </c>
      <c r="D38" s="69" t="str">
        <f>IF(ISNUMBER(VLOOKUP(C38,'[1]女子プロ編決勝入力  '!$D$110:$O$117,7,0)),VLOOKUP(C38,'[1]女子プロ編決勝入力  '!$D$110:$O$117,3,0),"")</f>
        <v>田子　りえこ</v>
      </c>
      <c r="E38" s="69" t="str">
        <f>IF(ISNUMBER(VLOOKUP(C38,'[1]女子プロ編決勝入力  '!$D$110:$O$117,7,0)),VLOOKUP(C38,'[1]女子プロ編決勝入力  '!$D$110:$O$117,5,0),"")</f>
        <v>出町</v>
      </c>
      <c r="F38" s="70">
        <f>IF(ISNUMBER(VLOOKUP(C38,'[1]女子プロ編決勝入力  '!$D$110:$O$117,7,0)),VLOOKUP(C38,'[1]女子プロ編決勝入力  '!$D$110:$O$117,4,0),"")</f>
        <v>3</v>
      </c>
      <c r="G38" s="71">
        <f>IF(ISNUMBER(VLOOKUP(C38,'[1]女子プロ編決勝入力  '!$D$110:$O$117,7,0)),VLOOKUP(C38,'[1]女子プロ編決勝入力  '!$D$110:$O$117,11,0),"")</f>
      </c>
      <c r="H38" s="45" t="str">
        <f>IF(ISNUMBER(VLOOKUP(C38,'[1]女子プロ編決勝入力  '!$D$110:$O$117,7,0)),VLOOKUP(C38,'[1]女子プロ編決勝入力  '!$D$110:$O$117,9,0),"")</f>
        <v>１７″１４</v>
      </c>
      <c r="I38" s="45"/>
      <c r="J38" s="127">
        <f>IF(ISNUMBER(VLOOKUP(C38,'[1]女子プロ編決勝入力  '!$D$110:$R$117,7,0)),VLOOKUP(C38,'[1]女子プロ編決勝入力  '!$D$110:$R$117,15,0),"")</f>
        <v>0</v>
      </c>
      <c r="K38" s="125">
        <f>VLOOKUP(C38,'[1]学校得点'!$B$60:$C$135,2,0)</f>
        <v>4</v>
      </c>
      <c r="L38" s="80">
        <v>6</v>
      </c>
      <c r="M38" s="69" t="str">
        <f>IF(ISNUMBER(VLOOKUP(L38,'[1]女子プロ編決勝入力  '!$D$110:$O$117,7,0)),VLOOKUP(L38,'[1]女子プロ編決勝入力  '!$D$110:$O$117,3,0),"")</f>
        <v>坪野　夏帆</v>
      </c>
      <c r="N38" s="69" t="str">
        <f>IF(ISNUMBER(VLOOKUP(L38,'[1]女子プロ編決勝入力  '!$D$110:$O$117,7,0)),VLOOKUP(L38,'[1]女子プロ編決勝入力  '!$D$110:$O$117,5,0),"")</f>
        <v>石動</v>
      </c>
      <c r="O38" s="70">
        <f>IF(ISNUMBER(VLOOKUP(L38,'[1]女子プロ編決勝入力  '!$D$110:$O$117,7,0)),VLOOKUP(L38,'[1]女子プロ編決勝入力  '!$D$110:$O$117,4,0),"")</f>
        <v>3</v>
      </c>
      <c r="P38" s="71">
        <f>IF(ISNUMBER(VLOOKUP(L38,'[1]女子プロ編決勝入力  '!$D$110:$O$117,7,0)),VLOOKUP(L38,'[1]女子プロ編決勝入力  '!$D$110:$O$117,11,0),"")</f>
      </c>
      <c r="Q38" s="45" t="str">
        <f>IF(ISNUMBER(VLOOKUP(L38,'[1]女子プロ編決勝入力  '!$D$110:$O$117,7,0)),VLOOKUP(L38,'[1]女子プロ編決勝入力  '!$D$110:$O$117,9,0),"")</f>
        <v>１７″４４</v>
      </c>
      <c r="R38" s="45"/>
      <c r="S38" s="127">
        <f>IF(ISNUMBER(VLOOKUP(L38,'[1]女子プロ編決勝入力  '!$D$110:$R$117,7,0)),VLOOKUP(L38,'[1]女子プロ編決勝入力  '!$D$110:$R$117,15,0),"")</f>
        <v>0</v>
      </c>
      <c r="T38" s="125">
        <f>VLOOKUP(L38,'[1]学校得点'!$B$60:$C$135,2,0)</f>
        <v>3</v>
      </c>
      <c r="U38" s="80">
        <v>7</v>
      </c>
      <c r="V38" s="69" t="str">
        <f>IF(ISNUMBER(VLOOKUP(U38,'[1]女子プロ編決勝入力  '!$D$110:$O$117,7,0)),VLOOKUP(U38,'[1]女子プロ編決勝入力  '!$D$110:$O$117,3,0),"")</f>
        <v>中井　柊花</v>
      </c>
      <c r="W38" s="69" t="str">
        <f>IF(ISNUMBER(VLOOKUP(U38,'[1]女子プロ編決勝入力  '!$D$110:$O$117,7,0)),VLOOKUP(U38,'[1]女子プロ編決勝入力  '!$D$110:$O$117,5,0),"")</f>
        <v>平</v>
      </c>
      <c r="X38" s="70">
        <f>IF(ISNUMBER(VLOOKUP(U38,'[1]女子プロ編決勝入力  '!$D$110:$O$117,7,0)),VLOOKUP(U38,'[1]女子プロ編決勝入力  '!$D$110:$O$117,4,0),"")</f>
        <v>2</v>
      </c>
      <c r="Y38" s="71">
        <f>IF(ISNUMBER(VLOOKUP(U38,'[1]女子プロ編決勝入力  '!$D$110:$O$117,7,0)),VLOOKUP(U38,'[1]女子プロ編決勝入力  '!$D$110:$O$117,11,0),"")</f>
      </c>
      <c r="Z38" s="45" t="str">
        <f>IF(ISNUMBER(VLOOKUP(U38,'[1]女子プロ編決勝入力  '!$D$110:$O$117,7,0)),VLOOKUP(U38,'[1]女子プロ編決勝入力  '!$D$110:$O$117,9,0),"")</f>
        <v>１７″５１</v>
      </c>
      <c r="AA38" s="45"/>
      <c r="AB38" s="127">
        <f>IF(ISNUMBER(VLOOKUP(U38,'[1]女子プロ編決勝入力  '!$D$110:$R$117,7,0)),VLOOKUP(U38,'[1]女子プロ編決勝入力  '!$D$110:$R$117,15,0),"")</f>
        <v>0</v>
      </c>
      <c r="AC38" s="125">
        <f>VLOOKUP(U38,'[1]学校得点'!$B$60:$C$135,2,0)</f>
        <v>2</v>
      </c>
      <c r="AD38" s="80">
        <v>8</v>
      </c>
      <c r="AE38" s="69" t="str">
        <f>IF(ISNUMBER(VLOOKUP(AD38,'[1]女子プロ編決勝入力  '!$D$110:$O$117,7,0)),VLOOKUP(AD38,'[1]女子プロ編決勝入力  '!$D$110:$O$117,3,0),"")</f>
        <v>早風　みく</v>
      </c>
      <c r="AF38" s="69" t="str">
        <f>IF(ISNUMBER(VLOOKUP(AD38,'[1]女子プロ編決勝入力  '!$D$110:$O$117,7,0)),VLOOKUP(AD38,'[1]女子プロ編決勝入力  '!$D$110:$O$117,5,0),"")</f>
        <v>出町</v>
      </c>
      <c r="AG38" s="70">
        <f>IF(ISNUMBER(VLOOKUP(AD38,'[1]女子プロ編決勝入力  '!$D$110:$O$117,7,0)),VLOOKUP(AD38,'[1]女子プロ編決勝入力  '!$D$110:$O$117,4,0),"")</f>
        <v>3</v>
      </c>
      <c r="AH38" s="71">
        <f>IF(ISNUMBER(VLOOKUP(AD38,'[1]女子プロ編決勝入力  '!$D$110:$O$117,7,0)),VLOOKUP(AD38,'[1]女子プロ編決勝入力  '!$D$110:$O$117,11,0),"")</f>
      </c>
      <c r="AI38" s="45" t="str">
        <f>IF(ISNUMBER(VLOOKUP(AD38,'[1]女子プロ編決勝入力  '!$D$110:$O$117,7,0)),VLOOKUP(AD38,'[1]女子プロ編決勝入力  '!$D$110:$O$117,9,0),"")</f>
        <v>１７″８３</v>
      </c>
      <c r="AJ38" s="48"/>
      <c r="AK38" s="127">
        <f>IF(ISNUMBER(VLOOKUP(AD38,'[1]女子プロ編決勝入力  '!$D$110:$R$117,7,0)),VLOOKUP(AD38,'[1]女子プロ編決勝入力  '!$D$110:$R$117,15,0),"")</f>
        <v>0</v>
      </c>
      <c r="AL38" s="125">
        <f>VLOOKUP(AD38,'[1]学校得点'!$B$60:$C$135,2,0)</f>
        <v>1</v>
      </c>
      <c r="AM38" s="96"/>
    </row>
    <row r="39" spans="1:39" ht="18.75" customHeight="1">
      <c r="A39" s="79"/>
      <c r="B39" s="45"/>
      <c r="C39" s="80"/>
      <c r="D39" s="83"/>
      <c r="E39" s="83"/>
      <c r="F39" s="84"/>
      <c r="G39" s="173"/>
      <c r="H39" s="174"/>
      <c r="I39" s="175"/>
      <c r="J39" s="176"/>
      <c r="K39" s="100"/>
      <c r="L39" s="80"/>
      <c r="M39" s="83"/>
      <c r="N39" s="83"/>
      <c r="O39" s="84"/>
      <c r="P39" s="86"/>
      <c r="Q39" s="87"/>
      <c r="R39" s="45"/>
      <c r="S39" s="127"/>
      <c r="T39" s="100"/>
      <c r="U39" s="80"/>
      <c r="V39" s="83"/>
      <c r="W39" s="83"/>
      <c r="X39" s="84"/>
      <c r="Y39" s="86"/>
      <c r="Z39" s="87"/>
      <c r="AA39" s="45"/>
      <c r="AB39" s="127"/>
      <c r="AC39" s="100"/>
      <c r="AD39" s="80"/>
      <c r="AE39" s="83"/>
      <c r="AF39" s="83"/>
      <c r="AG39" s="84"/>
      <c r="AH39" s="86"/>
      <c r="AI39" s="87"/>
      <c r="AJ39" s="48"/>
      <c r="AK39" s="140"/>
      <c r="AL39" s="100"/>
      <c r="AM39" s="96"/>
    </row>
    <row r="40" spans="1:39" ht="18.75" customHeight="1">
      <c r="A40" s="79"/>
      <c r="B40" s="41" t="s">
        <v>66</v>
      </c>
      <c r="C40" s="80">
        <v>1</v>
      </c>
      <c r="D40" s="69" t="str">
        <f>IF(ISNUMBER(VLOOKUP(C40,'[1]女子プロ編決勝入力  '!$U$2:$AP$9,19,0)),VLOOKUP(C40,'[1]女子プロ編決勝入力  '!$U$2:$AP$9,8,0),"")</f>
        <v>藤田　のどか</v>
      </c>
      <c r="E40" s="69" t="str">
        <f>IF(ISNUMBER(VLOOKUP(C40,'[1]女子プロ編決勝入力  '!$U$2:$AP$9,19,0)),VLOOKUP(C40,'[1]女子プロ編決勝入力  '!$U$2:$AP$9,3,0),"")</f>
        <v>出町</v>
      </c>
      <c r="F40" s="70">
        <f>IF(ISNUMBER(VLOOKUP(C40,'[1]女子プロ編決勝入力  '!$U$2:$AP$9,19,0)),VLOOKUP(C40,'[1]女子プロ編決勝入力  '!$U$2:$AP$9,9,0),"")</f>
        <v>1</v>
      </c>
      <c r="G40" s="71">
        <f>IF(ISNUMBER(VLOOKUP(C40,'[1]女子プロ編決勝入力  '!$U$2:$AP$9,19,0)),VLOOKUP(C40,'[1]女子プロ編決勝入力  '!$U$2:$AP$9,21,0),"")</f>
      </c>
      <c r="H40" s="45" t="str">
        <f>IF(ISNUMBER(VLOOKUP(C40,'[1]女子プロ編決勝入力  '!$U$2:$AP$9,19,0)),VLOOKUP(C40,'[1]女子プロ編決勝入力  '!$U$2:$AP$9,20,0),"")</f>
        <v>５７″０１</v>
      </c>
      <c r="I40" s="81"/>
      <c r="J40" s="124">
        <f>IF(ISNUMBER(VLOOKUP(C40,'[1]女子プロ編決勝入力  '!$U$2:$AR$9,19,0)),VLOOKUP(C40,'[1]女子プロ編決勝入力  '!$U$2:$AR$9,24,0),"")</f>
        <v>0</v>
      </c>
      <c r="K40" s="125">
        <f>VLOOKUP(C40,'[1]学校得点'!$B$60:$C$135,2,0)</f>
        <v>8</v>
      </c>
      <c r="L40" s="80">
        <v>2</v>
      </c>
      <c r="M40" s="69" t="str">
        <f>IF(ISNUMBER(VLOOKUP(L40,'[1]女子プロ編決勝入力  '!$U$2:$AP$9,19,0)),VLOOKUP(L40,'[1]女子プロ編決勝入力  '!$U$2:$AP$9,8,0),"")</f>
        <v>山本　南穂</v>
      </c>
      <c r="N40" s="69" t="str">
        <f>IF(ISNUMBER(VLOOKUP(L40,'[1]女子プロ編決勝入力  '!$U$2:$AP$9,19,0)),VLOOKUP(L40,'[1]女子プロ編決勝入力  '!$U$2:$AP$9,3,0),"")</f>
        <v>庄川</v>
      </c>
      <c r="O40" s="70">
        <f>IF(ISNUMBER(VLOOKUP(L40,'[1]女子プロ編決勝入力  '!$U$2:$AP$9,19,0)),VLOOKUP(L40,'[1]女子プロ編決勝入力  '!$U$2:$AP$9,9,0),"")</f>
        <v>1</v>
      </c>
      <c r="P40" s="71">
        <f>IF(ISNUMBER(VLOOKUP(L40,'[1]女子プロ編決勝入力  '!$U$2:$AP$9,19,0)),VLOOKUP(L40,'[1]女子プロ編決勝入力  '!$U$2:$AP$9,21,0),"")</f>
      </c>
      <c r="Q40" s="45" t="str">
        <f>IF(ISNUMBER(VLOOKUP(L40,'[1]女子プロ編決勝入力  '!$U$2:$AP$9,19,0)),VLOOKUP(L40,'[1]女子プロ編決勝入力  '!$U$2:$AP$9,20,0),"")</f>
        <v>５７″０７</v>
      </c>
      <c r="R40" s="81"/>
      <c r="S40" s="124">
        <f>IF(ISNUMBER(VLOOKUP(L40,'[1]女子プロ編決勝入力  '!$U$2:$AR$9,19,0)),VLOOKUP(L40,'[1]女子プロ編決勝入力  '!$U$2:$AR$9,24,0),"")</f>
        <v>0</v>
      </c>
      <c r="T40" s="125">
        <f>VLOOKUP(L40,'[1]学校得点'!$B$60:$C$135,2,0)</f>
        <v>7</v>
      </c>
      <c r="U40" s="80">
        <v>3</v>
      </c>
      <c r="V40" s="69" t="str">
        <f>IF(ISNUMBER(VLOOKUP(U40,'[1]女子プロ編決勝入力  '!$U$2:$AP$9,19,0)),VLOOKUP(U40,'[1]女子プロ編決勝入力  '!$U$2:$AP$9,8,0),"")</f>
        <v>栃原　遥菜</v>
      </c>
      <c r="W40" s="69" t="str">
        <f>IF(ISNUMBER(VLOOKUP(U40,'[1]女子プロ編決勝入力  '!$U$2:$AP$9,19,0)),VLOOKUP(U40,'[1]女子プロ編決勝入力  '!$U$2:$AP$9,3,0),"")</f>
        <v>吉江</v>
      </c>
      <c r="X40" s="70">
        <f>IF(ISNUMBER(VLOOKUP(U40,'[1]女子プロ編決勝入力  '!$U$2:$AP$9,19,0)),VLOOKUP(U40,'[1]女子プロ編決勝入力  '!$U$2:$AP$9,9,0),"")</f>
        <v>1</v>
      </c>
      <c r="Y40" s="71">
        <f>IF(ISNUMBER(VLOOKUP(U40,'[1]女子プロ編決勝入力  '!$U$2:$AP$9,19,0)),VLOOKUP(U40,'[1]女子プロ編決勝入力  '!$U$2:$AP$9,21,0),"")</f>
      </c>
      <c r="Z40" s="45" t="str">
        <f>IF(ISNUMBER(VLOOKUP(U40,'[1]女子プロ編決勝入力  '!$U$2:$AP$9,19,0)),VLOOKUP(U40,'[1]女子プロ編決勝入力  '!$U$2:$AP$9,20,0),"")</f>
        <v>５７″５０</v>
      </c>
      <c r="AA40" s="81"/>
      <c r="AB40" s="124">
        <f>IF(ISNUMBER(VLOOKUP(U40,'[1]女子プロ編決勝入力  '!$U$2:$AR$9,19,0)),VLOOKUP(U40,'[1]女子プロ編決勝入力  '!$U$2:$AR$9,24,0),"")</f>
        <v>0</v>
      </c>
      <c r="AC40" s="125">
        <f>VLOOKUP(U40,'[1]学校得点'!$B$60:$C$135,2,0)</f>
        <v>6</v>
      </c>
      <c r="AD40" s="80">
        <v>4</v>
      </c>
      <c r="AE40" s="69" t="str">
        <f>IF(ISNUMBER(VLOOKUP(AD40,'[1]女子プロ編決勝入力  '!$U$2:$AP$9,19,0)),VLOOKUP(AD40,'[1]女子プロ編決勝入力  '!$U$2:$AP$9,8,0),"")</f>
        <v>田中　美憂</v>
      </c>
      <c r="AF40" s="69" t="str">
        <f>IF(ISNUMBER(VLOOKUP(AD40,'[1]女子プロ編決勝入力  '!$U$2:$AP$9,19,0)),VLOOKUP(AD40,'[1]女子プロ編決勝入力  '!$U$2:$AP$9,3,0),"")</f>
        <v>大谷</v>
      </c>
      <c r="AG40" s="70">
        <f>IF(ISNUMBER(VLOOKUP(AD40,'[1]女子プロ編決勝入力  '!$U$2:$AP$9,19,0)),VLOOKUP(AD40,'[1]女子プロ編決勝入力  '!$U$2:$AP$9,9,0),"")</f>
        <v>1</v>
      </c>
      <c r="AH40" s="71">
        <f>IF(ISNUMBER(VLOOKUP(AD40,'[1]女子プロ編決勝入力  '!$U$2:$AP$9,19,0)),VLOOKUP(AD40,'[1]女子プロ編決勝入力  '!$U$2:$AP$9,21,0),"")</f>
      </c>
      <c r="AI40" s="45" t="str">
        <f>IF(ISNUMBER(VLOOKUP(AD40,'[1]女子プロ編決勝入力  '!$U$2:$AP$9,19,0)),VLOOKUP(AD40,'[1]女子プロ編決勝入力  '!$U$2:$AP$9,20,0),"")</f>
        <v>５８″５２</v>
      </c>
      <c r="AJ40" s="81"/>
      <c r="AK40" s="124">
        <f>IF(ISNUMBER(VLOOKUP(AD40,'[1]女子プロ編決勝入力  '!$U$2:$AR$9,19,0)),VLOOKUP(AD40,'[1]女子プロ編決勝入力  '!$U$2:$AR$9,24,0),"")</f>
        <v>0</v>
      </c>
      <c r="AL40" s="125">
        <f>VLOOKUP(AD40,'[1]学校得点'!$B$60:$C$135,2,0)</f>
        <v>5</v>
      </c>
      <c r="AM40" s="96"/>
    </row>
    <row r="41" spans="1:39" ht="18.75" customHeight="1">
      <c r="A41" s="79"/>
      <c r="B41" s="88" t="s">
        <v>67</v>
      </c>
      <c r="C41" s="80"/>
      <c r="D41" s="83" t="str">
        <f>IF(ISNUMBER(VLOOKUP(C40,'[1]女子プロ編決勝入力  '!$U$2:$AP$9,19,0)),VLOOKUP(C40,'[1]女子プロ編決勝入力  '!$U$2:$AP$9,10,0),"")</f>
        <v>渡邉　彩矢</v>
      </c>
      <c r="E41" s="83" t="str">
        <f>IF(ISNUMBER(VLOOKUP(C40,'[1]女子プロ編決勝入力  '!$U$2:$AP$9,19,0)),VLOOKUP(C40,'[1]女子プロ編決勝入力  '!$U$2:$AP$9,3,0),"")</f>
        <v>出町</v>
      </c>
      <c r="F41" s="84">
        <f>IF(ISNUMBER(VLOOKUP(C40,'[1]女子プロ編決勝入力  '!$U$2:$AP$9,19,0)),VLOOKUP(C40,'[1]女子プロ編決勝入力  '!$U$2:$AP$9,11,0),"")</f>
        <v>1</v>
      </c>
      <c r="G41" s="86"/>
      <c r="H41" s="87"/>
      <c r="I41" s="81"/>
      <c r="J41" s="124"/>
      <c r="K41" s="100"/>
      <c r="L41" s="80"/>
      <c r="M41" s="83" t="str">
        <f>IF(ISNUMBER(VLOOKUP(L40,'[1]女子プロ編決勝入力  '!$U$2:$AP$9,19,0)),VLOOKUP(L40,'[1]女子プロ編決勝入力  '!$U$2:$AP$9,10,0),"")</f>
        <v>廣島　麻矢</v>
      </c>
      <c r="N41" s="83" t="str">
        <f>IF(ISNUMBER(VLOOKUP(L40,'[1]女子プロ編決勝入力  '!$U$2:$AP$9,19,0)),VLOOKUP(L40,'[1]女子プロ編決勝入力  '!$U$2:$AP$9,3,0),"")</f>
        <v>庄川</v>
      </c>
      <c r="O41" s="84">
        <f>IF(ISNUMBER(VLOOKUP(L40,'[1]女子プロ編決勝入力  '!$U$2:$AP$9,19,0)),VLOOKUP(L40,'[1]女子プロ編決勝入力  '!$U$2:$AP$9,11,0),"")</f>
        <v>1</v>
      </c>
      <c r="P41" s="86"/>
      <c r="Q41" s="87"/>
      <c r="R41" s="81"/>
      <c r="S41" s="124"/>
      <c r="T41" s="100"/>
      <c r="U41" s="80"/>
      <c r="V41" s="83" t="str">
        <f>IF(ISNUMBER(VLOOKUP(U40,'[1]女子プロ編決勝入力  '!$U$2:$AP$9,19,0)),VLOOKUP(U40,'[1]女子プロ編決勝入力  '!$U$2:$AP$9,10,0),"")</f>
        <v>山田　めぐ</v>
      </c>
      <c r="W41" s="83" t="str">
        <f>IF(ISNUMBER(VLOOKUP(U40,'[1]女子プロ編決勝入力  '!$U$2:$AP$9,19,0)),VLOOKUP(U40,'[1]女子プロ編決勝入力  '!$U$2:$AP$9,3,0),"")</f>
        <v>吉江</v>
      </c>
      <c r="X41" s="84">
        <f>IF(ISNUMBER(VLOOKUP(U40,'[1]女子プロ編決勝入力  '!$U$2:$AP$9,19,0)),VLOOKUP(U40,'[1]女子プロ編決勝入力  '!$U$2:$AP$9,11,0),"")</f>
        <v>1</v>
      </c>
      <c r="Y41" s="86"/>
      <c r="Z41" s="87"/>
      <c r="AA41" s="81"/>
      <c r="AB41" s="124"/>
      <c r="AC41" s="100"/>
      <c r="AD41" s="80"/>
      <c r="AE41" s="83" t="str">
        <f>IF(ISNUMBER(VLOOKUP(AD40,'[1]女子プロ編決勝入力  '!$U$2:$AP$9,19,0)),VLOOKUP(AD40,'[1]女子プロ編決勝入力  '!$U$2:$AP$9,10,0),"")</f>
        <v>中谷　好花</v>
      </c>
      <c r="AF41" s="83" t="str">
        <f>IF(ISNUMBER(VLOOKUP(AD40,'[1]女子プロ編決勝入力  '!$U$2:$AP$9,19,0)),VLOOKUP(AD40,'[1]女子プロ編決勝入力  '!$U$2:$AP$9,3,0),"")</f>
        <v>大谷</v>
      </c>
      <c r="AG41" s="84">
        <f>IF(ISNUMBER(VLOOKUP(AD40,'[1]女子プロ編決勝入力  '!$U$2:$AP$9,19,0)),VLOOKUP(AD40,'[1]女子プロ編決勝入力  '!$U$2:$AP$9,11,0),"")</f>
        <v>1</v>
      </c>
      <c r="AH41" s="86"/>
      <c r="AI41" s="87"/>
      <c r="AJ41" s="81"/>
      <c r="AK41" s="124"/>
      <c r="AL41" s="100"/>
      <c r="AM41" s="96"/>
    </row>
    <row r="42" spans="1:39" ht="18.75" customHeight="1">
      <c r="A42" s="79"/>
      <c r="B42" s="45"/>
      <c r="C42" s="80"/>
      <c r="D42" s="83" t="str">
        <f>IF(ISNUMBER(VLOOKUP(C40,'[1]女子プロ編決勝入力  '!$U$2:$AP$9,19,0)),VLOOKUP(C40,'[1]女子プロ編決勝入力  '!$U$2:$AP$9,12,0),"")</f>
        <v>飛田　路奈</v>
      </c>
      <c r="E42" s="83" t="str">
        <f>IF(ISNUMBER(VLOOKUP(C40,'[1]女子プロ編決勝入力  '!$U$2:$AP$9,19,0)),VLOOKUP(C40,'[1]女子プロ編決勝入力  '!$U$2:$AP$9,3,0),"")</f>
        <v>出町</v>
      </c>
      <c r="F42" s="84">
        <f>IF(ISNUMBER(VLOOKUP(C40,'[1]女子プロ編決勝入力  '!$U$2:$AP$9,19,0)),VLOOKUP(C40,'[1]女子プロ編決勝入力  '!$U$2:$AP$9,13,0),"")</f>
        <v>1</v>
      </c>
      <c r="G42" s="86"/>
      <c r="H42" s="87"/>
      <c r="I42" s="88"/>
      <c r="J42" s="126"/>
      <c r="K42" s="100"/>
      <c r="L42" s="80"/>
      <c r="M42" s="83" t="str">
        <f>IF(ISNUMBER(VLOOKUP(L40,'[1]女子プロ編決勝入力  '!$U$2:$AP$9,19,0)),VLOOKUP(L40,'[1]女子プロ編決勝入力  '!$U$2:$AP$9,12,0),"")</f>
        <v>山森　咲苗</v>
      </c>
      <c r="N42" s="83" t="str">
        <f>IF(ISNUMBER(VLOOKUP(L40,'[1]女子プロ編決勝入力  '!$U$2:$AP$9,19,0)),VLOOKUP(L40,'[1]女子プロ編決勝入力  '!$U$2:$AP$9,3,0),"")</f>
        <v>庄川</v>
      </c>
      <c r="O42" s="84">
        <f>IF(ISNUMBER(VLOOKUP(L40,'[1]女子プロ編決勝入力  '!$U$2:$AP$9,19,0)),VLOOKUP(L40,'[1]女子プロ編決勝入力  '!$U$2:$AP$9,13,0),"")</f>
        <v>1</v>
      </c>
      <c r="P42" s="86"/>
      <c r="Q42" s="87"/>
      <c r="R42" s="88"/>
      <c r="S42" s="126"/>
      <c r="T42" s="100"/>
      <c r="U42" s="80"/>
      <c r="V42" s="83" t="str">
        <f>IF(ISNUMBER(VLOOKUP(U40,'[1]女子プロ編決勝入力  '!$U$2:$AP$9,19,0)),VLOOKUP(U40,'[1]女子プロ編決勝入力  '!$U$2:$AP$9,12,0),"")</f>
        <v>坂井　月花</v>
      </c>
      <c r="W42" s="83" t="str">
        <f>IF(ISNUMBER(VLOOKUP(U40,'[1]女子プロ編決勝入力  '!$U$2:$AP$9,19,0)),VLOOKUP(U40,'[1]女子プロ編決勝入力  '!$U$2:$AP$9,3,0),"")</f>
        <v>吉江</v>
      </c>
      <c r="X42" s="84">
        <f>IF(ISNUMBER(VLOOKUP(U40,'[1]女子プロ編決勝入力  '!$U$2:$AP$9,19,0)),VLOOKUP(U40,'[1]女子プロ編決勝入力  '!$U$2:$AP$9,13,0),"")</f>
        <v>1</v>
      </c>
      <c r="Y42" s="86"/>
      <c r="Z42" s="87"/>
      <c r="AA42" s="88"/>
      <c r="AB42" s="126"/>
      <c r="AC42" s="100"/>
      <c r="AD42" s="80"/>
      <c r="AE42" s="83" t="str">
        <f>IF(ISNUMBER(VLOOKUP(AD40,'[1]女子プロ編決勝入力  '!$U$2:$AP$9,19,0)),VLOOKUP(AD40,'[1]女子プロ編決勝入力  '!$U$2:$AP$9,12,0),"")</f>
        <v>林　　実里</v>
      </c>
      <c r="AF42" s="83" t="str">
        <f>IF(ISNUMBER(VLOOKUP(AD40,'[1]女子プロ編決勝入力  '!$U$2:$AP$9,19,0)),VLOOKUP(AD40,'[1]女子プロ編決勝入力  '!$U$2:$AP$9,3,0),"")</f>
        <v>大谷</v>
      </c>
      <c r="AG42" s="84">
        <f>IF(ISNUMBER(VLOOKUP(AD40,'[1]女子プロ編決勝入力  '!$U$2:$AP$9,19,0)),VLOOKUP(AD40,'[1]女子プロ編決勝入力  '!$U$2:$AP$9,13,0),"")</f>
        <v>1</v>
      </c>
      <c r="AH42" s="86"/>
      <c r="AI42" s="87"/>
      <c r="AJ42" s="88"/>
      <c r="AK42" s="126"/>
      <c r="AL42" s="100"/>
      <c r="AM42" s="96"/>
    </row>
    <row r="43" spans="1:39" ht="18.75" customHeight="1">
      <c r="A43" s="79"/>
      <c r="B43" s="45"/>
      <c r="C43" s="80"/>
      <c r="D43" s="83" t="str">
        <f>IF(ISNUMBER(VLOOKUP(C40,'[1]女子プロ編決勝入力  '!$U$2:$AP$9,19,0)),VLOOKUP(C40,'[1]女子プロ編決勝入力  '!$U$2:$AP$9,14,0),"")</f>
        <v>川西　憂月</v>
      </c>
      <c r="E43" s="83" t="str">
        <f>IF(ISNUMBER(VLOOKUP(C40,'[1]女子プロ編決勝入力  '!$U$2:$AP$9,19,0)),VLOOKUP(C40,'[1]女子プロ編決勝入力  '!$U$2:$AP$9,3,0),"")</f>
        <v>出町</v>
      </c>
      <c r="F43" s="84">
        <f>IF(ISNUMBER(VLOOKUP(C40,'[1]女子プロ編決勝入力  '!$U$2:$AP$9,19,0)),VLOOKUP(C40,'[1]女子プロ編決勝入力  '!$U$2:$AP$9,15,0),"")</f>
        <v>1</v>
      </c>
      <c r="G43" s="86"/>
      <c r="H43" s="87"/>
      <c r="I43" s="81"/>
      <c r="J43" s="124"/>
      <c r="K43" s="100"/>
      <c r="L43" s="80"/>
      <c r="M43" s="83" t="str">
        <f>IF(ISNUMBER(VLOOKUP(L40,'[1]女子プロ編決勝入力  '!$U$2:$AP$9,19,0)),VLOOKUP(L40,'[1]女子プロ編決勝入力  '!$U$2:$AP$9,14,0),"")</f>
        <v>島田　有彩</v>
      </c>
      <c r="N43" s="83" t="str">
        <f>IF(ISNUMBER(VLOOKUP(L40,'[1]女子プロ編決勝入力  '!$U$2:$AP$9,19,0)),VLOOKUP(L40,'[1]女子プロ編決勝入力  '!$U$2:$AP$9,3,0),"")</f>
        <v>庄川</v>
      </c>
      <c r="O43" s="84">
        <f>IF(ISNUMBER(VLOOKUP(L40,'[1]女子プロ編決勝入力  '!$U$2:$AP$9,19,0)),VLOOKUP(L40,'[1]女子プロ編決勝入力  '!$U$2:$AP$9,15,0),"")</f>
        <v>1</v>
      </c>
      <c r="P43" s="86"/>
      <c r="Q43" s="87"/>
      <c r="R43" s="81"/>
      <c r="S43" s="124"/>
      <c r="T43" s="100"/>
      <c r="U43" s="80"/>
      <c r="V43" s="83" t="str">
        <f>IF(ISNUMBER(VLOOKUP(U40,'[1]女子プロ編決勝入力  '!$U$2:$AP$9,19,0)),VLOOKUP(U40,'[1]女子プロ編決勝入力  '!$U$2:$AP$9,14,0),"")</f>
        <v>前山　智世</v>
      </c>
      <c r="W43" s="83" t="str">
        <f>IF(ISNUMBER(VLOOKUP(U40,'[1]女子プロ編決勝入力  '!$U$2:$AP$9,19,0)),VLOOKUP(U40,'[1]女子プロ編決勝入力  '!$U$2:$AP$9,3,0),"")</f>
        <v>吉江</v>
      </c>
      <c r="X43" s="84">
        <f>IF(ISNUMBER(VLOOKUP(U40,'[1]女子プロ編決勝入力  '!$U$2:$AP$9,19,0)),VLOOKUP(U40,'[1]女子プロ編決勝入力  '!$U$2:$AP$9,15,0),"")</f>
        <v>1</v>
      </c>
      <c r="Y43" s="86"/>
      <c r="Z43" s="87"/>
      <c r="AA43" s="81"/>
      <c r="AB43" s="124"/>
      <c r="AC43" s="100"/>
      <c r="AD43" s="80"/>
      <c r="AE43" s="83" t="str">
        <f>IF(ISNUMBER(VLOOKUP(AD40,'[1]女子プロ編決勝入力  '!$U$2:$AP$9,19,0)),VLOOKUP(AD40,'[1]女子プロ編決勝入力  '!$U$2:$AP$9,14,0),"")</f>
        <v>吉田　彩乃</v>
      </c>
      <c r="AF43" s="83" t="str">
        <f>IF(ISNUMBER(VLOOKUP(AD40,'[1]女子プロ編決勝入力  '!$U$2:$AP$9,19,0)),VLOOKUP(AD40,'[1]女子プロ編決勝入力  '!$U$2:$AP$9,3,0),"")</f>
        <v>大谷</v>
      </c>
      <c r="AG43" s="84">
        <f>IF(ISNUMBER(VLOOKUP(AD40,'[1]女子プロ編決勝入力  '!$U$2:$AP$9,19,0)),VLOOKUP(AD40,'[1]女子プロ編決勝入力  '!$U$2:$AP$9,15,0),"")</f>
        <v>1</v>
      </c>
      <c r="AH43" s="86"/>
      <c r="AI43" s="87"/>
      <c r="AJ43" s="81"/>
      <c r="AK43" s="124"/>
      <c r="AL43" s="100"/>
      <c r="AM43" s="96"/>
    </row>
    <row r="44" spans="1:39" ht="18.75" customHeight="1">
      <c r="A44" s="79"/>
      <c r="B44" s="41"/>
      <c r="C44" s="80">
        <v>5</v>
      </c>
      <c r="D44" s="69" t="str">
        <f>IF(ISNUMBER(VLOOKUP(C44,'[1]女子プロ編決勝入力  '!$U$2:$AP$9,19,0)),VLOOKUP(C44,'[1]女子プロ編決勝入力  '!$U$2:$AP$9,8,0),"")</f>
        <v>開澤　晴香</v>
      </c>
      <c r="E44" s="69" t="str">
        <f>IF(ISNUMBER(VLOOKUP(C44,'[1]女子プロ編決勝入力  '!$U$2:$AP$9,19,0)),VLOOKUP(C44,'[1]女子プロ編決勝入力  '!$U$2:$AP$9,3,0),"")</f>
        <v>井口</v>
      </c>
      <c r="F44" s="70">
        <f>IF(ISNUMBER(VLOOKUP(C44,'[1]女子プロ編決勝入力  '!$U$2:$AP$9,19,0)),VLOOKUP(C44,'[1]女子プロ編決勝入力  '!$U$2:$AP$9,9,0),"")</f>
        <v>1</v>
      </c>
      <c r="G44" s="136">
        <f>IF(ISNUMBER(VLOOKUP(C44,'[1]女子プロ編決勝入力  '!$U$2:$AP$9,19,0)),VLOOKUP(C44,'[1]女子プロ編決勝入力  '!$U$2:$AP$9,21,0),"")</f>
      </c>
      <c r="H44" s="41" t="str">
        <f>IF(ISNUMBER(VLOOKUP(C44,'[1]女子プロ編決勝入力  '!$U$2:$AP$9,19,0)),VLOOKUP(C44,'[1]女子プロ編決勝入力  '!$U$2:$AP$9,20,0),"")</f>
        <v>５８″５７</v>
      </c>
      <c r="I44" s="106"/>
      <c r="J44" s="124">
        <f>IF(ISNUMBER(VLOOKUP(C44,'[1]女子プロ編決勝入力  '!$U$2:$AR$9,19,0)),VLOOKUP(C44,'[1]女子プロ編決勝入力  '!$U$2:$AR$9,24,0),"")</f>
        <v>0</v>
      </c>
      <c r="K44" s="125">
        <f>VLOOKUP(C44,'[1]学校得点'!$B$60:$C$135,2,0)</f>
        <v>4</v>
      </c>
      <c r="L44" s="68">
        <v>6</v>
      </c>
      <c r="M44" s="69" t="str">
        <f>IF(ISNUMBER(VLOOKUP(L44,'[1]女子プロ編決勝入力  '!$U$2:$AP$9,19,0)),VLOOKUP(L44,'[1]女子プロ編決勝入力  '!$U$2:$AP$9,8,0),"")</f>
        <v>三山　華穂</v>
      </c>
      <c r="N44" s="69" t="str">
        <f>IF(ISNUMBER(VLOOKUP(L44,'[1]女子プロ編決勝入力  '!$U$2:$AP$9,19,0)),VLOOKUP(L44,'[1]女子プロ編決勝入力  '!$U$2:$AP$9,3,0),"")</f>
        <v>庄西</v>
      </c>
      <c r="O44" s="70">
        <f>IF(ISNUMBER(VLOOKUP(L44,'[1]女子プロ編決勝入力  '!$U$2:$AP$9,19,0)),VLOOKUP(L44,'[1]女子プロ編決勝入力  '!$U$2:$AP$9,9,0),"")</f>
        <v>1</v>
      </c>
      <c r="P44" s="136">
        <f>IF(ISNUMBER(VLOOKUP(L44,'[1]女子プロ編決勝入力  '!$U$2:$AP$9,19,0)),VLOOKUP(L44,'[1]女子プロ編決勝入力  '!$U$2:$AP$9,21,0),"")</f>
      </c>
      <c r="Q44" s="41" t="str">
        <f>IF(ISNUMBER(VLOOKUP(L44,'[1]女子プロ編決勝入力  '!$U$2:$AP$9,19,0)),VLOOKUP(L44,'[1]女子プロ編決勝入力  '!$U$2:$AP$9,20,0),"")</f>
        <v>５８″６７</v>
      </c>
      <c r="R44" s="106"/>
      <c r="S44" s="124">
        <f>IF(ISNUMBER(VLOOKUP(L44,'[1]女子プロ編決勝入力  '!$U$2:$AR$9,19,0)),VLOOKUP(L44,'[1]女子プロ編決勝入力  '!$U$2:$AR$9,24,0),"")</f>
        <v>0</v>
      </c>
      <c r="T44" s="125">
        <f>VLOOKUP(L44,'[1]学校得点'!$B$60:$C$135,2,0)</f>
        <v>3</v>
      </c>
      <c r="U44" s="80">
        <v>7</v>
      </c>
      <c r="V44" s="69" t="str">
        <f>IF(ISNUMBER(VLOOKUP(U44,'[1]女子プロ編決勝入力  '!$U$2:$AP$9,19,0)),VLOOKUP(U44,'[1]女子プロ編決勝入力  '!$U$2:$AP$9,8,0),"")</f>
        <v>中島　理子</v>
      </c>
      <c r="W44" s="69" t="str">
        <f>IF(ISNUMBER(VLOOKUP(U44,'[1]女子プロ編決勝入力  '!$U$2:$AP$9,19,0)),VLOOKUP(U44,'[1]女子プロ編決勝入力  '!$U$2:$AP$9,3,0),"")</f>
        <v>津沢</v>
      </c>
      <c r="X44" s="70">
        <f>IF(ISNUMBER(VLOOKUP(U44,'[1]女子プロ編決勝入力  '!$U$2:$AP$9,19,0)),VLOOKUP(U44,'[1]女子プロ編決勝入力  '!$U$2:$AP$9,9,0),"")</f>
        <v>1</v>
      </c>
      <c r="Y44" s="136">
        <f>IF(ISNUMBER(VLOOKUP(U44,'[1]女子プロ編決勝入力  '!$U$2:$AP$9,19,0)),VLOOKUP(U44,'[1]女子プロ編決勝入力  '!$U$2:$AP$9,21,0),"")</f>
      </c>
      <c r="Z44" s="41" t="str">
        <f>IF(ISNUMBER(VLOOKUP(U44,'[1]女子プロ編決勝入力  '!$U$2:$AP$9,19,0)),VLOOKUP(U44,'[1]女子プロ編決勝入力  '!$U$2:$AP$9,20,0),"")</f>
        <v>５９″１４</v>
      </c>
      <c r="AA44" s="106"/>
      <c r="AB44" s="124">
        <f>IF(ISNUMBER(VLOOKUP(U44,'[1]女子プロ編決勝入力  '!$U$2:$AR$9,19,0)),VLOOKUP(U44,'[1]女子プロ編決勝入力  '!$U$2:$AR$9,24,0),"")</f>
        <v>0</v>
      </c>
      <c r="AC44" s="125">
        <f>VLOOKUP(U44,'[1]学校得点'!$B$60:$C$135,2,0)</f>
        <v>2</v>
      </c>
      <c r="AD44" s="80">
        <v>8</v>
      </c>
      <c r="AE44" s="69" t="str">
        <f>IF(ISNUMBER(VLOOKUP(AD44,'[1]女子プロ編決勝入力  '!$U$2:$AP$9,19,0)),VLOOKUP(AD44,'[1]女子プロ編決勝入力  '!$U$2:$AP$9,8,0),"")</f>
        <v>崎田　彩華</v>
      </c>
      <c r="AF44" s="69" t="str">
        <f>IF(ISNUMBER(VLOOKUP(AD44,'[1]女子プロ編決勝入力  '!$U$2:$AP$9,19,0)),VLOOKUP(AD44,'[1]女子プロ編決勝入力  '!$U$2:$AP$9,3,0),"")</f>
        <v>福野</v>
      </c>
      <c r="AG44" s="70">
        <f>IF(ISNUMBER(VLOOKUP(AD44,'[1]女子プロ編決勝入力  '!$U$2:$AP$9,19,0)),VLOOKUP(AD44,'[1]女子プロ編決勝入力  '!$U$2:$AP$9,9,0),"")</f>
        <v>1</v>
      </c>
      <c r="AH44" s="136">
        <f>IF(ISNUMBER(VLOOKUP(AD44,'[1]女子プロ編決勝入力  '!$U$2:$AP$9,19,0)),VLOOKUP(AD44,'[1]女子プロ編決勝入力  '!$U$2:$AP$9,21,0),"")</f>
      </c>
      <c r="AI44" s="41" t="str">
        <f>IF(ISNUMBER(VLOOKUP(AD44,'[1]女子プロ編決勝入力  '!$U$2:$AP$9,19,0)),VLOOKUP(AD44,'[1]女子プロ編決勝入力  '!$U$2:$AP$9,20,0),"")</f>
        <v>５９″７２</v>
      </c>
      <c r="AJ44" s="106"/>
      <c r="AK44" s="124">
        <f>IF(ISNUMBER(VLOOKUP(AD44,'[1]女子プロ編決勝入力  '!$U$2:$AR$9,19,0)),VLOOKUP(AD44,'[1]女子プロ編決勝入力  '!$U$2:$AR$9,24,0),"")</f>
        <v>0</v>
      </c>
      <c r="AL44" s="125">
        <f>VLOOKUP(AD44,'[1]学校得点'!$B$60:$C$135,2,0)</f>
        <v>1</v>
      </c>
      <c r="AM44" s="107"/>
    </row>
    <row r="45" spans="1:39" ht="18.75" customHeight="1">
      <c r="A45" s="79"/>
      <c r="B45" s="41"/>
      <c r="C45" s="68"/>
      <c r="D45" s="69" t="str">
        <f>IF(ISNUMBER(VLOOKUP(C44,'[1]女子プロ編決勝入力  '!$U$2:$AP$9,19,0)),VLOOKUP(C44,'[1]女子プロ編決勝入力  '!$U$2:$AP$9,10,0),"")</f>
        <v>今井　美玖</v>
      </c>
      <c r="E45" s="69" t="str">
        <f>IF(ISNUMBER(VLOOKUP(C44,'[1]女子プロ編決勝入力  '!$U$2:$AP$9,19,0)),VLOOKUP(C44,'[1]女子プロ編決勝入力  '!$U$2:$AP$9,3,0),"")</f>
        <v>井口</v>
      </c>
      <c r="F45" s="70">
        <f>IF(ISNUMBER(VLOOKUP(C44,'[1]女子プロ編決勝入力  '!$U$2:$AP$9,19,0)),VLOOKUP(C44,'[1]女子プロ編決勝入力  '!$U$2:$AP$9,11,0),"")</f>
        <v>1</v>
      </c>
      <c r="G45" s="89"/>
      <c r="H45" s="27"/>
      <c r="I45" s="106"/>
      <c r="J45" s="177"/>
      <c r="K45" s="170"/>
      <c r="L45" s="68"/>
      <c r="M45" s="69" t="str">
        <f>IF(ISNUMBER(VLOOKUP(L44,'[1]女子プロ編決勝入力  '!$U$2:$AP$9,19,0)),VLOOKUP(L44,'[1]女子プロ編決勝入力  '!$U$2:$AP$9,10,0),"")</f>
        <v>藤井　柚朱</v>
      </c>
      <c r="N45" s="69" t="str">
        <f>IF(ISNUMBER(VLOOKUP(L44,'[1]女子プロ編決勝入力  '!$U$2:$AP$9,19,0)),VLOOKUP(L44,'[1]女子プロ編決勝入力  '!$U$2:$AP$9,3,0),"")</f>
        <v>庄西</v>
      </c>
      <c r="O45" s="70">
        <f>IF(ISNUMBER(VLOOKUP(L44,'[1]女子プロ編決勝入力  '!$U$2:$AP$9,19,0)),VLOOKUP(L44,'[1]女子プロ編決勝入力  '!$U$2:$AP$9,11,0),"")</f>
        <v>1</v>
      </c>
      <c r="P45" s="89"/>
      <c r="Q45" s="27"/>
      <c r="R45" s="106"/>
      <c r="S45" s="177"/>
      <c r="T45" s="170"/>
      <c r="U45" s="68"/>
      <c r="V45" s="69" t="str">
        <f>IF(ISNUMBER(VLOOKUP(U44,'[1]女子プロ編決勝入力  '!$U$2:$AP$9,19,0)),VLOOKUP(U44,'[1]女子プロ編決勝入力  '!$U$2:$AP$9,10,0),"")</f>
        <v>中山　美穂</v>
      </c>
      <c r="W45" s="69" t="str">
        <f>IF(ISNUMBER(VLOOKUP(U44,'[1]女子プロ編決勝入力  '!$U$2:$AP$9,19,0)),VLOOKUP(U44,'[1]女子プロ編決勝入力  '!$U$2:$AP$9,3,0),"")</f>
        <v>津沢</v>
      </c>
      <c r="X45" s="70">
        <f>IF(ISNUMBER(VLOOKUP(U44,'[1]女子プロ編決勝入力  '!$U$2:$AP$9,19,0)),VLOOKUP(U44,'[1]女子プロ編決勝入力  '!$U$2:$AP$9,11,0),"")</f>
        <v>1</v>
      </c>
      <c r="Y45" s="89"/>
      <c r="Z45" s="27"/>
      <c r="AA45" s="106"/>
      <c r="AB45" s="177"/>
      <c r="AC45" s="170"/>
      <c r="AD45" s="68"/>
      <c r="AE45" s="69" t="str">
        <f>IF(ISNUMBER(VLOOKUP(AD44,'[1]女子プロ編決勝入力  '!$U$2:$AP$9,19,0)),VLOOKUP(AD44,'[1]女子プロ編決勝入力  '!$U$2:$AP$9,10,0),"")</f>
        <v>笹島　友里</v>
      </c>
      <c r="AF45" s="69" t="str">
        <f>IF(ISNUMBER(VLOOKUP(AD44,'[1]女子プロ編決勝入力  '!$U$2:$AP$9,19,0)),VLOOKUP(AD44,'[1]女子プロ編決勝入力  '!$U$2:$AP$9,3,0),"")</f>
        <v>福野</v>
      </c>
      <c r="AG45" s="70">
        <f>IF(ISNUMBER(VLOOKUP(AD44,'[1]女子プロ編決勝入力  '!$U$2:$AP$9,19,0)),VLOOKUP(AD44,'[1]女子プロ編決勝入力  '!$U$2:$AP$9,11,0),"")</f>
        <v>1</v>
      </c>
      <c r="AH45" s="89"/>
      <c r="AI45" s="27"/>
      <c r="AJ45" s="106"/>
      <c r="AK45" s="177"/>
      <c r="AL45" s="170"/>
      <c r="AM45" s="107"/>
    </row>
    <row r="46" spans="1:39" ht="18.75" customHeight="1">
      <c r="A46" s="79"/>
      <c r="B46" s="45"/>
      <c r="C46" s="80"/>
      <c r="D46" s="83" t="str">
        <f>IF(ISNUMBER(VLOOKUP(C44,'[1]女子プロ編決勝入力  '!$U$2:$AP$9,19,0)),VLOOKUP(C44,'[1]女子プロ編決勝入力  '!$U$2:$AP$9,12,0),"")</f>
        <v>上田　万愛</v>
      </c>
      <c r="E46" s="83" t="str">
        <f>IF(ISNUMBER(VLOOKUP(C44,'[1]女子プロ編決勝入力  '!$U$2:$AP$9,19,0)),VLOOKUP(C44,'[1]女子プロ編決勝入力  '!$U$2:$AP$9,3,0),"")</f>
        <v>井口</v>
      </c>
      <c r="F46" s="84">
        <f>IF(ISNUMBER(VLOOKUP(C44,'[1]女子プロ編決勝入力  '!$U$2:$AP$9,19,0)),VLOOKUP(C44,'[1]女子プロ編決勝入力  '!$U$2:$AP$9,13,0),"")</f>
        <v>1</v>
      </c>
      <c r="G46" s="86"/>
      <c r="H46" s="87"/>
      <c r="I46" s="88"/>
      <c r="J46" s="126"/>
      <c r="K46" s="100"/>
      <c r="L46" s="80"/>
      <c r="M46" s="83" t="str">
        <f>IF(ISNUMBER(VLOOKUP(L44,'[1]女子プロ編決勝入力  '!$U$2:$AP$9,19,0)),VLOOKUP(L44,'[1]女子プロ編決勝入力  '!$U$2:$AP$9,12,0),"")</f>
        <v>石田　有奈</v>
      </c>
      <c r="N46" s="83" t="str">
        <f>IF(ISNUMBER(VLOOKUP(L44,'[1]女子プロ編決勝入力  '!$U$2:$AP$9,19,0)),VLOOKUP(L44,'[1]女子プロ編決勝入力  '!$U$2:$AP$9,3,0),"")</f>
        <v>庄西</v>
      </c>
      <c r="O46" s="84">
        <f>IF(ISNUMBER(VLOOKUP(L44,'[1]女子プロ編決勝入力  '!$U$2:$AP$9,19,0)),VLOOKUP(L44,'[1]女子プロ編決勝入力  '!$U$2:$AP$9,13,0),"")</f>
        <v>1</v>
      </c>
      <c r="P46" s="86"/>
      <c r="Q46" s="87"/>
      <c r="R46" s="88"/>
      <c r="S46" s="126"/>
      <c r="T46" s="100"/>
      <c r="U46" s="80"/>
      <c r="V46" s="83" t="str">
        <f>IF(ISNUMBER(VLOOKUP(U44,'[1]女子プロ編決勝入力  '!$U$2:$AP$9,19,0)),VLOOKUP(U44,'[1]女子プロ編決勝入力  '!$U$2:$AP$9,12,0),"")</f>
        <v>向山　夏海</v>
      </c>
      <c r="W46" s="83" t="str">
        <f>IF(ISNUMBER(VLOOKUP(U44,'[1]女子プロ編決勝入力  '!$U$2:$AP$9,19,0)),VLOOKUP(U44,'[1]女子プロ編決勝入力  '!$U$2:$AP$9,3,0),"")</f>
        <v>津沢</v>
      </c>
      <c r="X46" s="84">
        <f>IF(ISNUMBER(VLOOKUP(U44,'[1]女子プロ編決勝入力  '!$U$2:$AP$9,19,0)),VLOOKUP(U44,'[1]女子プロ編決勝入力  '!$U$2:$AP$9,13,0),"")</f>
        <v>1</v>
      </c>
      <c r="Y46" s="86"/>
      <c r="Z46" s="87"/>
      <c r="AA46" s="88"/>
      <c r="AB46" s="126"/>
      <c r="AC46" s="100"/>
      <c r="AD46" s="80"/>
      <c r="AE46" s="83" t="str">
        <f>IF(ISNUMBER(VLOOKUP(AD44,'[1]女子プロ編決勝入力  '!$U$2:$AP$9,19,0)),VLOOKUP(AD44,'[1]女子プロ編決勝入力  '!$U$2:$AP$9,12,0),"")</f>
        <v>齊藤　奏穂音</v>
      </c>
      <c r="AF46" s="83" t="str">
        <f>IF(ISNUMBER(VLOOKUP(AD44,'[1]女子プロ編決勝入力  '!$U$2:$AP$9,19,0)),VLOOKUP(AD44,'[1]女子プロ編決勝入力  '!$U$2:$AP$9,3,0),"")</f>
        <v>福野</v>
      </c>
      <c r="AG46" s="84">
        <f>IF(ISNUMBER(VLOOKUP(AD44,'[1]女子プロ編決勝入力  '!$U$2:$AP$9,19,0)),VLOOKUP(AD44,'[1]女子プロ編決勝入力  '!$U$2:$AP$9,13,0),"")</f>
        <v>1</v>
      </c>
      <c r="AH46" s="86"/>
      <c r="AI46" s="87"/>
      <c r="AJ46" s="88"/>
      <c r="AK46" s="126"/>
      <c r="AL46" s="178"/>
      <c r="AM46" s="85"/>
    </row>
    <row r="47" spans="1:39" ht="18.75" customHeight="1" thickBot="1">
      <c r="A47" s="108"/>
      <c r="B47" s="109"/>
      <c r="C47" s="110"/>
      <c r="D47" s="111" t="str">
        <f>IF(ISNUMBER(VLOOKUP(C44,'[1]女子プロ編決勝入力  '!$U$2:$AP$9,19,0)),VLOOKUP(C44,'[1]女子プロ編決勝入力  '!$U$2:$AP$9,14,0),"")</f>
        <v>今井　美佑</v>
      </c>
      <c r="E47" s="111" t="str">
        <f>IF(ISNUMBER(VLOOKUP(C44,'[1]女子プロ編決勝入力  '!$U$2:$AP$9,19,0)),VLOOKUP(C44,'[1]女子プロ編決勝入力  '!$U$2:$AP$9,3,0),"")</f>
        <v>井口</v>
      </c>
      <c r="F47" s="112">
        <f>IF(ISNUMBER(VLOOKUP(C44,'[1]女子プロ編決勝入力  '!$U$2:$AP$9,19,0)),VLOOKUP(C44,'[1]女子プロ編決勝入力  '!$U$2:$AP$9,15,0),"")</f>
        <v>1</v>
      </c>
      <c r="G47" s="113"/>
      <c r="H47" s="114"/>
      <c r="I47" s="115"/>
      <c r="J47" s="179"/>
      <c r="K47" s="180"/>
      <c r="L47" s="110"/>
      <c r="M47" s="111" t="str">
        <f>IF(ISNUMBER(VLOOKUP(L44,'[1]女子プロ編決勝入力  '!$U$2:$AP$9,19,0)),VLOOKUP(L44,'[1]女子プロ編決勝入力  '!$U$2:$AP$9,14,0),"")</f>
        <v>田中　里奈</v>
      </c>
      <c r="N47" s="111" t="str">
        <f>IF(ISNUMBER(VLOOKUP(L44,'[1]女子プロ編決勝入力  '!$U$2:$AP$9,19,0)),VLOOKUP(L44,'[1]女子プロ編決勝入力  '!$U$2:$AP$9,3,0),"")</f>
        <v>庄西</v>
      </c>
      <c r="O47" s="112">
        <f>IF(ISNUMBER(VLOOKUP(L44,'[1]女子プロ編決勝入力  '!$U$2:$AP$9,19,0)),VLOOKUP(L44,'[1]女子プロ編決勝入力  '!$U$2:$AP$9,15,0),"")</f>
        <v>1</v>
      </c>
      <c r="P47" s="113"/>
      <c r="Q47" s="114"/>
      <c r="R47" s="115"/>
      <c r="S47" s="179"/>
      <c r="T47" s="180"/>
      <c r="U47" s="110"/>
      <c r="V47" s="111" t="str">
        <f>IF(ISNUMBER(VLOOKUP(U44,'[1]女子プロ編決勝入力  '!$U$2:$AP$9,19,0)),VLOOKUP(U44,'[1]女子プロ編決勝入力  '!$U$2:$AP$9,14,0),"")</f>
        <v>沼田　沙耶華</v>
      </c>
      <c r="W47" s="111" t="str">
        <f>IF(ISNUMBER(VLOOKUP(U44,'[1]女子プロ編決勝入力  '!$U$2:$AP$9,19,0)),VLOOKUP(U44,'[1]女子プロ編決勝入力  '!$U$2:$AP$9,3,0),"")</f>
        <v>津沢</v>
      </c>
      <c r="X47" s="112">
        <f>IF(ISNUMBER(VLOOKUP(U44,'[1]女子プロ編決勝入力  '!$U$2:$AP$9,19,0)),VLOOKUP(U44,'[1]女子プロ編決勝入力  '!$U$2:$AP$9,15,0),"")</f>
        <v>1</v>
      </c>
      <c r="Y47" s="113"/>
      <c r="Z47" s="114"/>
      <c r="AA47" s="115"/>
      <c r="AB47" s="179"/>
      <c r="AC47" s="180"/>
      <c r="AD47" s="110"/>
      <c r="AE47" s="111" t="str">
        <f>IF(ISNUMBER(VLOOKUP(AD44,'[1]女子プロ編決勝入力  '!$U$2:$AP$9,19,0)),VLOOKUP(AD44,'[1]女子プロ編決勝入力  '!$U$2:$AP$9,14,0),"")</f>
        <v>内山　莉菜</v>
      </c>
      <c r="AF47" s="111" t="str">
        <f>IF(ISNUMBER(VLOOKUP(AD44,'[1]女子プロ編決勝入力  '!$U$2:$AP$9,19,0)),VLOOKUP(AD44,'[1]女子プロ編決勝入力  '!$U$2:$AP$9,3,0),"")</f>
        <v>福野</v>
      </c>
      <c r="AG47" s="112">
        <f>IF(ISNUMBER(VLOOKUP(AD44,'[1]女子プロ編決勝入力  '!$U$2:$AP$9,19,0)),VLOOKUP(AD44,'[1]女子プロ編決勝入力  '!$U$2:$AP$9,15,0),"")</f>
        <v>1</v>
      </c>
      <c r="AH47" s="113"/>
      <c r="AI47" s="114"/>
      <c r="AJ47" s="115"/>
      <c r="AK47" s="179"/>
      <c r="AL47" s="181"/>
      <c r="AM47" s="118"/>
    </row>
    <row r="48" spans="1:39" ht="30" customHeight="1">
      <c r="A48" s="1"/>
      <c r="B48" s="2"/>
      <c r="C48" s="3"/>
      <c r="D48" s="2"/>
      <c r="E48" s="2"/>
      <c r="F48" s="3"/>
      <c r="G48" s="4"/>
      <c r="H48" s="5"/>
      <c r="I48" s="2"/>
      <c r="J48" s="2"/>
      <c r="K48" s="2"/>
      <c r="L48" s="3"/>
      <c r="M48" s="2"/>
      <c r="N48" s="7" t="s">
        <v>57</v>
      </c>
      <c r="O48" s="8"/>
      <c r="P48" s="9"/>
      <c r="Q48" s="8"/>
      <c r="R48" s="8"/>
      <c r="S48" s="8"/>
      <c r="T48" s="8"/>
      <c r="U48" s="11"/>
      <c r="V48" s="8"/>
      <c r="W48" s="8"/>
      <c r="X48" s="8"/>
      <c r="Y48" s="9"/>
      <c r="Z48" s="2"/>
      <c r="AA48" s="2"/>
      <c r="AB48" s="2"/>
      <c r="AC48" s="2"/>
      <c r="AD48" s="3"/>
      <c r="AE48" s="2"/>
      <c r="AF48" s="2"/>
      <c r="AG48" s="2"/>
      <c r="AH48" s="12"/>
      <c r="AI48" s="2"/>
      <c r="AJ48" s="13"/>
      <c r="AK48" s="13"/>
      <c r="AL48" s="13"/>
      <c r="AM48" s="15"/>
    </row>
    <row r="49" spans="1:39" ht="18.75" customHeight="1">
      <c r="A49" s="16"/>
      <c r="B49" s="17"/>
      <c r="C49" s="18"/>
      <c r="D49" s="17"/>
      <c r="E49" s="19" t="str">
        <f>'[1]大会情報'!D3</f>
        <v>第47回</v>
      </c>
      <c r="F49" s="18"/>
      <c r="G49" s="20"/>
      <c r="H49" s="19"/>
      <c r="I49" s="17"/>
      <c r="J49" s="17"/>
      <c r="K49" s="17"/>
      <c r="L49" s="18"/>
      <c r="M49" s="17"/>
      <c r="N49" s="17"/>
      <c r="O49" s="17"/>
      <c r="P49" s="22"/>
      <c r="Q49" s="17"/>
      <c r="R49" s="17"/>
      <c r="S49" s="17"/>
      <c r="T49" s="17"/>
      <c r="U49" s="18"/>
      <c r="V49" s="17"/>
      <c r="W49" s="17"/>
      <c r="X49" s="17"/>
      <c r="Y49" s="22"/>
      <c r="Z49" s="17"/>
      <c r="AA49" s="17"/>
      <c r="AB49" s="17"/>
      <c r="AC49" s="17"/>
      <c r="AD49" s="18"/>
      <c r="AE49" s="17"/>
      <c r="AF49" s="17"/>
      <c r="AG49" s="17"/>
      <c r="AH49" s="22"/>
      <c r="AI49" s="17"/>
      <c r="AJ49" s="23"/>
      <c r="AK49" s="23"/>
      <c r="AL49" s="23"/>
      <c r="AM49" s="25"/>
    </row>
    <row r="50" spans="1:39" ht="18.75" customHeight="1">
      <c r="A50" s="16"/>
      <c r="B50" s="17"/>
      <c r="C50" s="18"/>
      <c r="D50" s="26" t="s">
        <v>1</v>
      </c>
      <c r="E50" s="41" t="str">
        <f>'[1]大会情報'!F3</f>
        <v>砺波地区選手権大会</v>
      </c>
      <c r="F50" s="28"/>
      <c r="G50" s="29"/>
      <c r="H50" s="27"/>
      <c r="I50" s="30"/>
      <c r="J50" s="30"/>
      <c r="K50" s="30"/>
      <c r="L50" s="28"/>
      <c r="M50" s="17"/>
      <c r="N50" s="17"/>
      <c r="O50" s="17"/>
      <c r="P50" s="22"/>
      <c r="Q50" s="17"/>
      <c r="R50" s="17"/>
      <c r="S50" s="17"/>
      <c r="T50" s="17"/>
      <c r="U50" s="18"/>
      <c r="V50" s="17"/>
      <c r="W50" s="17"/>
      <c r="X50" s="17"/>
      <c r="Y50" s="22"/>
      <c r="Z50" s="17"/>
      <c r="AA50" s="17"/>
      <c r="AB50" s="17"/>
      <c r="AC50" s="17"/>
      <c r="AD50" s="18"/>
      <c r="AE50" s="32"/>
      <c r="AF50" s="32" t="str">
        <f>'[1]大会情報'!C6</f>
        <v>小矢部</v>
      </c>
      <c r="AG50" s="30"/>
      <c r="AH50" s="33"/>
      <c r="AI50" s="30"/>
      <c r="AJ50" s="34" t="s">
        <v>2</v>
      </c>
      <c r="AK50" s="35"/>
      <c r="AL50" s="35"/>
      <c r="AM50" s="25"/>
    </row>
    <row r="51" spans="1:39" ht="18.75" customHeight="1">
      <c r="A51" s="16"/>
      <c r="B51" s="17"/>
      <c r="C51" s="18"/>
      <c r="D51" s="17"/>
      <c r="E51" s="17"/>
      <c r="F51" s="18"/>
      <c r="G51" s="37"/>
      <c r="H51" s="19"/>
      <c r="I51" s="17"/>
      <c r="J51" s="17"/>
      <c r="K51" s="17"/>
      <c r="L51" s="18"/>
      <c r="M51" s="17"/>
      <c r="N51" s="17"/>
      <c r="O51" s="17"/>
      <c r="P51" s="22"/>
      <c r="Y51" s="22"/>
      <c r="Z51" s="17"/>
      <c r="AA51" s="17"/>
      <c r="AB51" s="17"/>
      <c r="AC51" s="17"/>
      <c r="AD51" s="18"/>
      <c r="AE51" s="17"/>
      <c r="AF51" s="17"/>
      <c r="AG51" s="17"/>
      <c r="AH51" s="22"/>
      <c r="AI51" s="17"/>
      <c r="AJ51" s="23"/>
      <c r="AK51" s="23"/>
      <c r="AL51" s="23"/>
      <c r="AM51" s="25"/>
    </row>
    <row r="52" spans="1:39" ht="18.75" customHeight="1">
      <c r="A52" s="16"/>
      <c r="B52" s="17"/>
      <c r="C52" s="18"/>
      <c r="D52" s="17"/>
      <c r="E52" s="17"/>
      <c r="F52" s="18"/>
      <c r="G52" s="37"/>
      <c r="H52" s="19"/>
      <c r="I52" s="17"/>
      <c r="J52" s="17"/>
      <c r="K52" s="17"/>
      <c r="L52" s="18"/>
      <c r="M52" s="17"/>
      <c r="N52" s="17"/>
      <c r="O52" s="17"/>
      <c r="P52" s="22"/>
      <c r="Q52" s="27"/>
      <c r="R52" s="27" t="str">
        <f>'[1]大会情報'!D4</f>
        <v>平成24年6月1日</v>
      </c>
      <c r="S52" s="27"/>
      <c r="T52" s="27"/>
      <c r="U52" s="28"/>
      <c r="V52" s="40"/>
      <c r="W52" s="28"/>
      <c r="X52" s="30"/>
      <c r="Y52" s="22"/>
      <c r="Z52" s="17"/>
      <c r="AA52" s="17"/>
      <c r="AB52" s="17"/>
      <c r="AC52" s="17"/>
      <c r="AD52" s="18"/>
      <c r="AE52" s="26" t="s">
        <v>3</v>
      </c>
      <c r="AF52" s="41" t="s">
        <v>4</v>
      </c>
      <c r="AG52" s="30"/>
      <c r="AH52" s="33"/>
      <c r="AI52" s="30"/>
      <c r="AJ52" s="42"/>
      <c r="AK52" s="23"/>
      <c r="AL52" s="23"/>
      <c r="AM52" s="25"/>
    </row>
    <row r="53" spans="1:39" ht="18.75" customHeight="1">
      <c r="A53" s="16"/>
      <c r="B53" s="17"/>
      <c r="C53" s="18"/>
      <c r="D53" s="26" t="s">
        <v>5</v>
      </c>
      <c r="E53" s="41" t="str">
        <f>'[1]大会情報'!C7</f>
        <v>利川　薫恵</v>
      </c>
      <c r="F53" s="28"/>
      <c r="G53" s="29"/>
      <c r="H53" s="27"/>
      <c r="I53" s="30"/>
      <c r="J53" s="30"/>
      <c r="K53" s="30"/>
      <c r="L53" s="28"/>
      <c r="M53" s="43"/>
      <c r="N53" s="43"/>
      <c r="O53" s="17"/>
      <c r="P53" s="22"/>
      <c r="Q53" s="27"/>
      <c r="R53" s="27" t="str">
        <f>'[1]大会情報'!D5</f>
        <v>平成24年6月2日</v>
      </c>
      <c r="S53" s="27"/>
      <c r="T53" s="27"/>
      <c r="U53" s="28"/>
      <c r="V53" s="40"/>
      <c r="W53" s="28"/>
      <c r="X53" s="30"/>
      <c r="Y53" s="22"/>
      <c r="Z53" s="17"/>
      <c r="AA53" s="17"/>
      <c r="AB53" s="17"/>
      <c r="AC53" s="17"/>
      <c r="AD53" s="18"/>
      <c r="AE53" s="44" t="s">
        <v>6</v>
      </c>
      <c r="AF53" s="45" t="s">
        <v>7</v>
      </c>
      <c r="AG53" s="46"/>
      <c r="AH53" s="47"/>
      <c r="AI53" s="46"/>
      <c r="AJ53" s="48"/>
      <c r="AK53" s="23"/>
      <c r="AL53" s="23"/>
      <c r="AM53" s="25"/>
    </row>
    <row r="54" spans="1:39" ht="3.75" customHeight="1" thickBot="1">
      <c r="A54" s="49"/>
      <c r="B54" s="50"/>
      <c r="C54" s="51"/>
      <c r="D54" s="50"/>
      <c r="E54" s="50"/>
      <c r="F54" s="51"/>
      <c r="G54" s="52"/>
      <c r="H54" s="53"/>
      <c r="I54" s="50"/>
      <c r="J54" s="50"/>
      <c r="K54" s="50"/>
      <c r="L54" s="51"/>
      <c r="M54" s="50"/>
      <c r="N54" s="50"/>
      <c r="O54" s="50"/>
      <c r="P54" s="55"/>
      <c r="Q54" s="50"/>
      <c r="R54" s="50"/>
      <c r="S54" s="50"/>
      <c r="T54" s="50"/>
      <c r="U54" s="51"/>
      <c r="V54" s="50"/>
      <c r="W54" s="50"/>
      <c r="X54" s="50"/>
      <c r="Y54" s="55"/>
      <c r="Z54" s="50"/>
      <c r="AA54" s="50"/>
      <c r="AB54" s="50"/>
      <c r="AC54" s="50"/>
      <c r="AD54" s="51"/>
      <c r="AE54" s="50"/>
      <c r="AF54" s="50"/>
      <c r="AG54" s="50"/>
      <c r="AH54" s="55"/>
      <c r="AI54" s="50"/>
      <c r="AJ54" s="56"/>
      <c r="AK54" s="56"/>
      <c r="AL54" s="56"/>
      <c r="AM54" s="58"/>
    </row>
    <row r="55" spans="1:39" ht="15" customHeight="1">
      <c r="A55" s="199" t="s">
        <v>8</v>
      </c>
      <c r="B55" s="200"/>
      <c r="C55" s="203" t="s">
        <v>9</v>
      </c>
      <c r="D55" s="205" t="s">
        <v>10</v>
      </c>
      <c r="E55" s="205" t="s">
        <v>11</v>
      </c>
      <c r="F55" s="207" t="s">
        <v>12</v>
      </c>
      <c r="G55" s="209" t="s">
        <v>13</v>
      </c>
      <c r="H55" s="210"/>
      <c r="I55" s="210"/>
      <c r="J55" s="59"/>
      <c r="K55" s="60"/>
      <c r="L55" s="203" t="s">
        <v>9</v>
      </c>
      <c r="M55" s="205" t="s">
        <v>10</v>
      </c>
      <c r="N55" s="205" t="s">
        <v>11</v>
      </c>
      <c r="O55" s="207" t="s">
        <v>12</v>
      </c>
      <c r="P55" s="209" t="s">
        <v>13</v>
      </c>
      <c r="Q55" s="210"/>
      <c r="R55" s="210"/>
      <c r="S55" s="59"/>
      <c r="T55" s="60"/>
      <c r="U55" s="203" t="s">
        <v>9</v>
      </c>
      <c r="V55" s="205" t="s">
        <v>10</v>
      </c>
      <c r="W55" s="205" t="s">
        <v>11</v>
      </c>
      <c r="X55" s="207" t="s">
        <v>12</v>
      </c>
      <c r="Y55" s="209" t="s">
        <v>13</v>
      </c>
      <c r="Z55" s="210"/>
      <c r="AA55" s="210"/>
      <c r="AB55" s="59"/>
      <c r="AC55" s="60"/>
      <c r="AD55" s="203" t="s">
        <v>9</v>
      </c>
      <c r="AE55" s="205" t="s">
        <v>10</v>
      </c>
      <c r="AF55" s="205" t="s">
        <v>11</v>
      </c>
      <c r="AG55" s="207" t="s">
        <v>12</v>
      </c>
      <c r="AH55" s="209" t="s">
        <v>13</v>
      </c>
      <c r="AI55" s="210"/>
      <c r="AJ55" s="210"/>
      <c r="AK55" s="59"/>
      <c r="AL55" s="60"/>
      <c r="AM55" s="62" t="s">
        <v>14</v>
      </c>
    </row>
    <row r="56" spans="1:39" ht="15" customHeight="1" thickBot="1">
      <c r="A56" s="201"/>
      <c r="B56" s="202"/>
      <c r="C56" s="204"/>
      <c r="D56" s="206"/>
      <c r="E56" s="206"/>
      <c r="F56" s="208"/>
      <c r="G56" s="211"/>
      <c r="H56" s="212"/>
      <c r="I56" s="212"/>
      <c r="J56" s="63"/>
      <c r="K56" s="64"/>
      <c r="L56" s="204"/>
      <c r="M56" s="206"/>
      <c r="N56" s="206"/>
      <c r="O56" s="208"/>
      <c r="P56" s="211"/>
      <c r="Q56" s="212"/>
      <c r="R56" s="212"/>
      <c r="S56" s="63"/>
      <c r="T56" s="64"/>
      <c r="U56" s="204"/>
      <c r="V56" s="206"/>
      <c r="W56" s="206"/>
      <c r="X56" s="208"/>
      <c r="Y56" s="211"/>
      <c r="Z56" s="212"/>
      <c r="AA56" s="212"/>
      <c r="AB56" s="63"/>
      <c r="AC56" s="64"/>
      <c r="AD56" s="204"/>
      <c r="AE56" s="206"/>
      <c r="AF56" s="206"/>
      <c r="AG56" s="208"/>
      <c r="AH56" s="211"/>
      <c r="AI56" s="212"/>
      <c r="AJ56" s="212"/>
      <c r="AK56" s="63"/>
      <c r="AL56" s="64"/>
      <c r="AM56" s="66" t="s">
        <v>15</v>
      </c>
    </row>
    <row r="57" spans="1:39" s="123" customFormat="1" ht="18.75" customHeight="1">
      <c r="A57" s="67"/>
      <c r="B57" s="41" t="s">
        <v>37</v>
      </c>
      <c r="C57" s="68">
        <v>1</v>
      </c>
      <c r="D57" s="69" t="str">
        <f>IF(ISNUMBER(VLOOKUP(C57,'[1]女子プロ編決勝入力  '!$U$10:$AP$17,19,0)),VLOOKUP(C57,'[1]女子プロ編決勝入力  '!$U$10:$AP$17,8,0),"")</f>
        <v>坪野　夏帆</v>
      </c>
      <c r="E57" s="69" t="str">
        <f>IF(ISNUMBER(VLOOKUP(C57,'[1]女子プロ編決勝入力  '!$U$10:$AP$17,19,0)),VLOOKUP(C57,'[1]女子プロ編決勝入力  '!$U$10:$AP$17,3,0),"")</f>
        <v>石動</v>
      </c>
      <c r="F57" s="70">
        <f>IF(ISNUMBER(VLOOKUP(C57,'[1]女子プロ編決勝入力  '!$U$10:$AP$17,19,0)),VLOOKUP(C57,'[1]女子プロ編決勝入力  '!$U$10:$AP$17,9,0),"")</f>
        <v>3</v>
      </c>
      <c r="G57" s="71">
        <f>IF(ISNUMBER(VLOOKUP(C57,'[1]女子プロ編決勝入力  '!$U$10:$AP$17,19,0)),VLOOKUP(C57,'[1]女子プロ編決勝入力  '!$U$10:$AP$17,21,0),"")</f>
      </c>
      <c r="H57" s="73" t="str">
        <f>IF(ISNUMBER(VLOOKUP(C57,'[1]女子プロ編決勝入力  '!$U$10:$AP$17,19,0)),VLOOKUP(C57,'[1]女子プロ編決勝入力  '!$U$10:$AP$17,20,0),"")</f>
        <v>５３″１８</v>
      </c>
      <c r="I57" s="75"/>
      <c r="J57" s="124">
        <f>IF(ISNUMBER(VLOOKUP(C57,'[1]女子プロ編決勝入力  '!$U$10:$AR$17,19,0)),VLOOKUP(C57,'[1]女子プロ編決勝入力  '!$U$10:$AR$17,24,0),"")</f>
        <v>0</v>
      </c>
      <c r="K57" s="129">
        <f>VLOOKUP(C57,'[1]学校得点'!$B$60:$C$135,2,0)</f>
        <v>8</v>
      </c>
      <c r="L57" s="68">
        <v>2</v>
      </c>
      <c r="M57" s="69" t="str">
        <f>IF(ISNUMBER(VLOOKUP(L57,'[1]女子プロ編決勝入力  '!$U$10:$AP$17,19,0)),VLOOKUP(L57,'[1]女子プロ編決勝入力  '!$U$10:$AP$17,8,0),"")</f>
        <v>柏川　亜莉紗</v>
      </c>
      <c r="N57" s="69" t="str">
        <f>IF(ISNUMBER(VLOOKUP(L57,'[1]女子プロ編決勝入力  '!$U$10:$AP$17,19,0)),VLOOKUP(L57,'[1]女子プロ編決勝入力  '!$U$10:$AP$17,3,0),"")</f>
        <v>城端</v>
      </c>
      <c r="O57" s="70">
        <f>IF(ISNUMBER(VLOOKUP(L57,'[1]女子プロ編決勝入力  '!$U$10:$AP$17,19,0)),VLOOKUP(L57,'[1]女子プロ編決勝入力  '!$U$10:$AP$17,9,0),"")</f>
        <v>3</v>
      </c>
      <c r="P57" s="71">
        <f>IF(ISNUMBER(VLOOKUP(L57,'[1]女子プロ編決勝入力  '!$U$10:$AP$17,19,0)),VLOOKUP(L57,'[1]女子プロ編決勝入力  '!$U$10:$AP$17,21,0),"")</f>
      </c>
      <c r="Q57" s="73" t="str">
        <f>IF(ISNUMBER(VLOOKUP(L57,'[1]女子プロ編決勝入力  '!$U$10:$AP$17,19,0)),VLOOKUP(L57,'[1]女子プロ編決勝入力  '!$U$10:$AP$17,20,0),"")</f>
        <v>５３″９８</v>
      </c>
      <c r="R57" s="75"/>
      <c r="S57" s="124">
        <f>IF(ISNUMBER(VLOOKUP(L57,'[1]女子プロ編決勝入力  '!$U$10:$AR$17,19,0)),VLOOKUP(L57,'[1]女子プロ編決勝入力  '!$U$10:$AR$17,24,0),"")</f>
        <v>0</v>
      </c>
      <c r="T57" s="129">
        <f>VLOOKUP(L57,'[1]学校得点'!$B$60:$C$135,2,0)</f>
        <v>7</v>
      </c>
      <c r="U57" s="68">
        <v>3</v>
      </c>
      <c r="V57" s="69" t="str">
        <f>IF(ISNUMBER(VLOOKUP(U57,'[1]女子プロ編決勝入力  '!$U$10:$AP$17,19,0)),VLOOKUP(U57,'[1]女子プロ編決勝入力  '!$U$10:$AP$17,8,0),"")</f>
        <v>早風　みく</v>
      </c>
      <c r="W57" s="69" t="str">
        <f>IF(ISNUMBER(VLOOKUP(U57,'[1]女子プロ編決勝入力  '!$U$10:$AP$17,19,0)),VLOOKUP(U57,'[1]女子プロ編決勝入力  '!$U$10:$AP$17,3,0),"")</f>
        <v>出町</v>
      </c>
      <c r="X57" s="70">
        <f>IF(ISNUMBER(VLOOKUP(U57,'[1]女子プロ編決勝入力  '!$U$10:$AP$17,19,0)),VLOOKUP(U57,'[1]女子プロ編決勝入力  '!$U$10:$AP$17,9,0),"")</f>
        <v>3</v>
      </c>
      <c r="Y57" s="71">
        <f>IF(ISNUMBER(VLOOKUP(U57,'[1]女子プロ編決勝入力  '!$U$10:$AP$17,19,0)),VLOOKUP(U57,'[1]女子プロ編決勝入力  '!$U$10:$AP$17,21,0),"")</f>
      </c>
      <c r="Z57" s="73" t="str">
        <f>IF(ISNUMBER(VLOOKUP(U57,'[1]女子プロ編決勝入力  '!$U$10:$AP$17,19,0)),VLOOKUP(U57,'[1]女子プロ編決勝入力  '!$U$10:$AP$17,20,0),"")</f>
        <v>５４″４６</v>
      </c>
      <c r="AA57" s="76"/>
      <c r="AB57" s="124">
        <f>IF(ISNUMBER(VLOOKUP(U57,'[1]女子プロ編決勝入力  '!$U$10:$AR$17,19,0)),VLOOKUP(U57,'[1]女子プロ編決勝入力  '!$U$10:$AR$17,24,0),"")</f>
        <v>0</v>
      </c>
      <c r="AC57" s="129">
        <f>VLOOKUP(U57,'[1]学校得点'!$B$60:$C$135,2,0)</f>
        <v>6</v>
      </c>
      <c r="AD57" s="77">
        <v>4</v>
      </c>
      <c r="AE57" s="69" t="str">
        <f>IF(ISNUMBER(VLOOKUP(AD57,'[1]女子プロ編決勝入力  '!$U$10:$AP$17,19,0)),VLOOKUP(AD57,'[1]女子プロ編決勝入力  '!$U$10:$AP$17,8,0),"")</f>
        <v>斉藤　瑞希</v>
      </c>
      <c r="AF57" s="69" t="str">
        <f>IF(ISNUMBER(VLOOKUP(AD57,'[1]女子プロ編決勝入力  '!$U$10:$AP$17,19,0)),VLOOKUP(AD57,'[1]女子プロ編決勝入力  '!$U$10:$AP$17,3,0),"")</f>
        <v>庄西</v>
      </c>
      <c r="AG57" s="70">
        <f>IF(ISNUMBER(VLOOKUP(AD57,'[1]女子プロ編決勝入力  '!$U$10:$AP$17,19,0)),VLOOKUP(AD57,'[1]女子プロ編決勝入力  '!$U$10:$AP$17,9,0),"")</f>
        <v>3</v>
      </c>
      <c r="AH57" s="71">
        <f>IF(ISNUMBER(VLOOKUP(AD57,'[1]女子プロ編決勝入力  '!$U$10:$AP$17,19,0)),VLOOKUP(AD57,'[1]女子プロ編決勝入力  '!$U$10:$AP$17,21,0),"")</f>
      </c>
      <c r="AI57" s="73" t="str">
        <f>IF(ISNUMBER(VLOOKUP(AD57,'[1]女子プロ編決勝入力  '!$U$10:$AP$17,19,0)),VLOOKUP(AD57,'[1]女子プロ編決勝入力  '!$U$10:$AP$17,20,0),"")</f>
        <v>５４″７８</v>
      </c>
      <c r="AJ57" s="76"/>
      <c r="AK57" s="124">
        <f>IF(ISNUMBER(VLOOKUP(AD57,'[1]女子プロ編決勝入力  '!$U$10:$AR$17,19,0)),VLOOKUP(AD57,'[1]女子プロ編決勝入力  '!$U$10:$AR$17,24,0),"")</f>
        <v>0</v>
      </c>
      <c r="AL57" s="129">
        <f>VLOOKUP(AD57,'[1]学校得点'!$B$60:$C$135,2,0)</f>
        <v>5</v>
      </c>
      <c r="AM57" s="78"/>
    </row>
    <row r="58" spans="1:39" s="123" customFormat="1" ht="18.75" customHeight="1">
      <c r="A58" s="79"/>
      <c r="B58" s="45"/>
      <c r="C58" s="80"/>
      <c r="D58" s="83" t="str">
        <f>IF(ISNUMBER(VLOOKUP(C57,'[1]女子プロ編決勝入力  '!$U$10:$AP$17,19,0)),VLOOKUP(C57,'[1]女子プロ編決勝入力  '!$U$10:$AP$17,10,0),"")</f>
        <v>沼田　知里</v>
      </c>
      <c r="E58" s="83" t="str">
        <f>IF(ISNUMBER(VLOOKUP(C57,'[1]女子プロ編決勝入力  '!$U$10:$AP$17,19,0)),VLOOKUP(C57,'[1]女子プロ編決勝入力  '!$U$10:$AP$17,3,0),"")</f>
        <v>石動</v>
      </c>
      <c r="F58" s="84">
        <f>IF(ISNUMBER(VLOOKUP(C57,'[1]女子プロ編決勝入力  '!$U$10:$AP$17,19,0)),VLOOKUP(C57,'[1]女子プロ編決勝入力  '!$U$10:$AP$17,11,0),"")</f>
        <v>3</v>
      </c>
      <c r="G58" s="86"/>
      <c r="H58" s="87"/>
      <c r="I58" s="81"/>
      <c r="J58" s="124"/>
      <c r="K58" s="100"/>
      <c r="L58" s="80"/>
      <c r="M58" s="83" t="str">
        <f>IF(ISNUMBER(VLOOKUP(L57,'[1]女子プロ編決勝入力  '!$U$10:$AP$17,19,0)),VLOOKUP(L57,'[1]女子プロ編決勝入力  '!$U$10:$AP$17,10,0),"")</f>
        <v>小谷川あき</v>
      </c>
      <c r="N58" s="83" t="str">
        <f>IF(ISNUMBER(VLOOKUP(L57,'[1]女子プロ編決勝入力  '!$U$10:$AP$17,19,0)),VLOOKUP(L57,'[1]女子プロ編決勝入力  '!$U$10:$AP$17,3,0),"")</f>
        <v>城端</v>
      </c>
      <c r="O58" s="84">
        <f>IF(ISNUMBER(VLOOKUP(L57,'[1]女子プロ編決勝入力  '!$U$10:$AP$17,19,0)),VLOOKUP(L57,'[1]女子プロ編決勝入力  '!$U$10:$AP$17,11,0),"")</f>
        <v>2</v>
      </c>
      <c r="P58" s="86"/>
      <c r="Q58" s="87"/>
      <c r="R58" s="81"/>
      <c r="S58" s="124"/>
      <c r="T58" s="100"/>
      <c r="U58" s="80"/>
      <c r="V58" s="83" t="str">
        <f>IF(ISNUMBER(VLOOKUP(U57,'[1]女子プロ編決勝入力  '!$U$10:$AP$17,19,0)),VLOOKUP(U57,'[1]女子プロ編決勝入力  '!$U$10:$AP$17,10,0),"")</f>
        <v>田子　りえこ</v>
      </c>
      <c r="W58" s="83" t="str">
        <f>IF(ISNUMBER(VLOOKUP(U57,'[1]女子プロ編決勝入力  '!$U$10:$AP$17,19,0)),VLOOKUP(U57,'[1]女子プロ編決勝入力  '!$U$10:$AP$17,3,0),"")</f>
        <v>出町</v>
      </c>
      <c r="X58" s="84">
        <f>IF(ISNUMBER(VLOOKUP(U57,'[1]女子プロ編決勝入力  '!$U$10:$AP$17,19,0)),VLOOKUP(U57,'[1]女子プロ編決勝入力  '!$U$10:$AP$17,11,0),"")</f>
        <v>3</v>
      </c>
      <c r="Y58" s="86"/>
      <c r="Z58" s="87"/>
      <c r="AA58" s="81"/>
      <c r="AB58" s="124"/>
      <c r="AC58" s="100"/>
      <c r="AD58" s="80"/>
      <c r="AE58" s="83" t="str">
        <f>IF(ISNUMBER(VLOOKUP(AD57,'[1]女子プロ編決勝入力  '!$U$10:$AP$17,19,0)),VLOOKUP(AD57,'[1]女子プロ編決勝入力  '!$U$10:$AP$17,10,0),"")</f>
        <v>竹村　郁香</v>
      </c>
      <c r="AF58" s="83" t="str">
        <f>IF(ISNUMBER(VLOOKUP(AD57,'[1]女子プロ編決勝入力  '!$U$10:$AP$17,19,0)),VLOOKUP(AD57,'[1]女子プロ編決勝入力  '!$U$10:$AP$17,3,0),"")</f>
        <v>庄西</v>
      </c>
      <c r="AG58" s="84">
        <f>IF(ISNUMBER(VLOOKUP(AD57,'[1]女子プロ編決勝入力  '!$U$10:$AP$17,19,0)),VLOOKUP(AD57,'[1]女子プロ編決勝入力  '!$U$10:$AP$17,11,0),"")</f>
        <v>2</v>
      </c>
      <c r="AH58" s="86"/>
      <c r="AI58" s="87"/>
      <c r="AJ58" s="81"/>
      <c r="AK58" s="124"/>
      <c r="AL58" s="100"/>
      <c r="AM58" s="85"/>
    </row>
    <row r="59" spans="1:39" s="123" customFormat="1" ht="18.75" customHeight="1">
      <c r="A59" s="79"/>
      <c r="B59" s="45"/>
      <c r="C59" s="80"/>
      <c r="D59" s="83" t="str">
        <f>IF(ISNUMBER(VLOOKUP(C57,'[1]女子プロ編決勝入力  '!$U$10:$AP$17,19,0)),VLOOKUP(C57,'[1]女子プロ編決勝入力  '!$U$10:$AP$17,12,0),"")</f>
        <v>木村　彩乃</v>
      </c>
      <c r="E59" s="83" t="str">
        <f>IF(ISNUMBER(VLOOKUP(C57,'[1]女子プロ編決勝入力  '!$U$10:$AP$17,19,0)),VLOOKUP(C57,'[1]女子プロ編決勝入力  '!$U$10:$AP$17,3,0),"")</f>
        <v>石動</v>
      </c>
      <c r="F59" s="84">
        <f>IF(ISNUMBER(VLOOKUP(C57,'[1]女子プロ編決勝入力  '!$U$10:$AP$17,19,0)),VLOOKUP(C57,'[1]女子プロ編決勝入力  '!$U$10:$AP$17,13,0),"")</f>
        <v>2</v>
      </c>
      <c r="G59" s="86"/>
      <c r="H59" s="87"/>
      <c r="I59" s="88"/>
      <c r="J59" s="126"/>
      <c r="K59" s="100"/>
      <c r="L59" s="80"/>
      <c r="M59" s="83" t="str">
        <f>IF(ISNUMBER(VLOOKUP(L57,'[1]女子プロ編決勝入力  '!$U$10:$AP$17,19,0)),VLOOKUP(L57,'[1]女子プロ編決勝入力  '!$U$10:$AP$17,12,0),"")</f>
        <v>松本　悠里</v>
      </c>
      <c r="N59" s="83" t="str">
        <f>IF(ISNUMBER(VLOOKUP(L57,'[1]女子プロ編決勝入力  '!$U$10:$AP$17,19,0)),VLOOKUP(L57,'[1]女子プロ編決勝入力  '!$U$10:$AP$17,3,0),"")</f>
        <v>城端</v>
      </c>
      <c r="O59" s="84">
        <f>IF(ISNUMBER(VLOOKUP(L57,'[1]女子プロ編決勝入力  '!$U$10:$AP$17,19,0)),VLOOKUP(L57,'[1]女子プロ編決勝入力  '!$U$10:$AP$17,13,0),"")</f>
        <v>3</v>
      </c>
      <c r="P59" s="86"/>
      <c r="Q59" s="87"/>
      <c r="R59" s="88"/>
      <c r="S59" s="126"/>
      <c r="T59" s="100"/>
      <c r="U59" s="80"/>
      <c r="V59" s="83" t="str">
        <f>IF(ISNUMBER(VLOOKUP(U57,'[1]女子プロ編決勝入力  '!$U$10:$AP$17,19,0)),VLOOKUP(U57,'[1]女子プロ編決勝入力  '!$U$10:$AP$17,12,0),"")</f>
        <v>青木　美玲</v>
      </c>
      <c r="W59" s="83" t="str">
        <f>IF(ISNUMBER(VLOOKUP(U57,'[1]女子プロ編決勝入力  '!$U$10:$AP$17,19,0)),VLOOKUP(U57,'[1]女子プロ編決勝入力  '!$U$10:$AP$17,3,0),"")</f>
        <v>出町</v>
      </c>
      <c r="X59" s="84">
        <f>IF(ISNUMBER(VLOOKUP(U57,'[1]女子プロ編決勝入力  '!$U$10:$AP$17,19,0)),VLOOKUP(U57,'[1]女子プロ編決勝入力  '!$U$10:$AP$17,13,0),"")</f>
        <v>2</v>
      </c>
      <c r="Y59" s="86"/>
      <c r="Z59" s="87"/>
      <c r="AA59" s="90"/>
      <c r="AB59" s="126"/>
      <c r="AC59" s="100"/>
      <c r="AD59" s="80"/>
      <c r="AE59" s="83" t="str">
        <f>IF(ISNUMBER(VLOOKUP(AD57,'[1]女子プロ編決勝入力  '!$U$10:$AP$17,19,0)),VLOOKUP(AD57,'[1]女子プロ編決勝入力  '!$U$10:$AP$17,12,0),"")</f>
        <v>藤井　真絵</v>
      </c>
      <c r="AF59" s="83" t="str">
        <f>IF(ISNUMBER(VLOOKUP(AD57,'[1]女子プロ編決勝入力  '!$U$10:$AP$17,19,0)),VLOOKUP(AD57,'[1]女子プロ編決勝入力  '!$U$10:$AP$17,3,0),"")</f>
        <v>庄西</v>
      </c>
      <c r="AG59" s="84">
        <f>IF(ISNUMBER(VLOOKUP(AD57,'[1]女子プロ編決勝入力  '!$U$10:$AP$17,19,0)),VLOOKUP(AD57,'[1]女子プロ編決勝入力  '!$U$10:$AP$17,13,0),"")</f>
        <v>2</v>
      </c>
      <c r="AH59" s="86"/>
      <c r="AI59" s="87"/>
      <c r="AJ59" s="88"/>
      <c r="AK59" s="126"/>
      <c r="AL59" s="100"/>
      <c r="AM59" s="85"/>
    </row>
    <row r="60" spans="1:39" s="123" customFormat="1" ht="18.75" customHeight="1">
      <c r="A60" s="79"/>
      <c r="B60" s="45"/>
      <c r="C60" s="80"/>
      <c r="D60" s="83" t="str">
        <f>IF(ISNUMBER(VLOOKUP(C57,'[1]女子プロ編決勝入力  '!$U$10:$AP$17,19,0)),VLOOKUP(C57,'[1]女子プロ編決勝入力  '!$U$10:$AP$17,14,0),"")</f>
        <v>新井　綺紗</v>
      </c>
      <c r="E60" s="83" t="str">
        <f>IF(ISNUMBER(VLOOKUP(C57,'[1]女子プロ編決勝入力  '!$U$10:$AP$17,19,0)),VLOOKUP(C57,'[1]女子プロ編決勝入力  '!$U$10:$AP$17,3,0),"")</f>
        <v>石動</v>
      </c>
      <c r="F60" s="84">
        <f>IF(ISNUMBER(VLOOKUP(C57,'[1]女子プロ編決勝入力  '!$U$10:$AP$17,19,0)),VLOOKUP(C57,'[1]女子プロ編決勝入力  '!$U$10:$AP$17,15,0),"")</f>
        <v>3</v>
      </c>
      <c r="G60" s="86"/>
      <c r="H60" s="87"/>
      <c r="I60" s="81"/>
      <c r="J60" s="124"/>
      <c r="K60" s="100"/>
      <c r="L60" s="80"/>
      <c r="M60" s="83" t="str">
        <f>IF(ISNUMBER(VLOOKUP(L57,'[1]女子プロ編決勝入力  '!$U$10:$AP$17,19,0)),VLOOKUP(L57,'[1]女子プロ編決勝入力  '!$U$10:$AP$17,14,0),"")</f>
        <v>河合　晏也子</v>
      </c>
      <c r="N60" s="83" t="str">
        <f>IF(ISNUMBER(VLOOKUP(L57,'[1]女子プロ編決勝入力  '!$U$10:$AP$17,19,0)),VLOOKUP(L57,'[1]女子プロ編決勝入力  '!$U$10:$AP$17,3,0),"")</f>
        <v>城端</v>
      </c>
      <c r="O60" s="84">
        <f>IF(ISNUMBER(VLOOKUP(L57,'[1]女子プロ編決勝入力  '!$U$10:$AP$17,19,0)),VLOOKUP(L57,'[1]女子プロ編決勝入力  '!$U$10:$AP$17,15,0),"")</f>
        <v>2</v>
      </c>
      <c r="P60" s="86"/>
      <c r="Q60" s="87"/>
      <c r="R60" s="81"/>
      <c r="S60" s="124"/>
      <c r="T60" s="100"/>
      <c r="U60" s="80"/>
      <c r="V60" s="83" t="str">
        <f>IF(ISNUMBER(VLOOKUP(U57,'[1]女子プロ編決勝入力  '!$U$10:$AP$17,19,0)),VLOOKUP(U57,'[1]女子プロ編決勝入力  '!$U$10:$AP$17,14,0),"")</f>
        <v>小寺　彩加</v>
      </c>
      <c r="W60" s="83" t="str">
        <f>IF(ISNUMBER(VLOOKUP(U57,'[1]女子プロ編決勝入力  '!$U$10:$AP$17,19,0)),VLOOKUP(U57,'[1]女子プロ編決勝入力  '!$U$10:$AP$17,3,0),"")</f>
        <v>出町</v>
      </c>
      <c r="X60" s="84">
        <f>IF(ISNUMBER(VLOOKUP(U57,'[1]女子プロ編決勝入力  '!$U$10:$AP$17,19,0)),VLOOKUP(U57,'[1]女子プロ編決勝入力  '!$U$10:$AP$17,15,0),"")</f>
        <v>2</v>
      </c>
      <c r="Y60" s="86"/>
      <c r="Z60" s="87"/>
      <c r="AA60" s="81"/>
      <c r="AB60" s="124"/>
      <c r="AC60" s="100"/>
      <c r="AD60" s="80"/>
      <c r="AE60" s="83" t="str">
        <f>IF(ISNUMBER(VLOOKUP(AD57,'[1]女子プロ編決勝入力  '!$U$10:$AP$17,19,0)),VLOOKUP(AD57,'[1]女子プロ編決勝入力  '!$U$10:$AP$17,14,0),"")</f>
        <v>坂本　葵</v>
      </c>
      <c r="AF60" s="83" t="str">
        <f>IF(ISNUMBER(VLOOKUP(AD57,'[1]女子プロ編決勝入力  '!$U$10:$AP$17,19,0)),VLOOKUP(AD57,'[1]女子プロ編決勝入力  '!$U$10:$AP$17,3,0),"")</f>
        <v>庄西</v>
      </c>
      <c r="AG60" s="84">
        <f>IF(ISNUMBER(VLOOKUP(AD57,'[1]女子プロ編決勝入力  '!$U$10:$AP$17,19,0)),VLOOKUP(AD57,'[1]女子プロ編決勝入力  '!$U$10:$AP$17,15,0),"")</f>
        <v>2</v>
      </c>
      <c r="AH60" s="86"/>
      <c r="AI60" s="87"/>
      <c r="AJ60" s="81"/>
      <c r="AK60" s="124"/>
      <c r="AL60" s="100"/>
      <c r="AM60" s="85"/>
    </row>
    <row r="61" spans="1:39" s="123" customFormat="1" ht="18.75" customHeight="1">
      <c r="A61" s="79"/>
      <c r="B61" s="45"/>
      <c r="C61" s="80">
        <v>5</v>
      </c>
      <c r="D61" s="69" t="str">
        <f>IF(ISNUMBER(VLOOKUP(C61,'[1]女子プロ編決勝入力  '!$U$10:$AP$17,19,0)),VLOOKUP(C61,'[1]女子プロ編決勝入力  '!$U$10:$AP$17,8,0),"")</f>
        <v>蓮川　玲奈</v>
      </c>
      <c r="E61" s="69" t="str">
        <f>IF(ISNUMBER(VLOOKUP(C61,'[1]女子プロ編決勝入力  '!$U$10:$AP$17,19,0)),VLOOKUP(C61,'[1]女子プロ編決勝入力  '!$U$10:$AP$17,3,0),"")</f>
        <v>井波</v>
      </c>
      <c r="F61" s="70">
        <f>IF(ISNUMBER(VLOOKUP(C61,'[1]女子プロ編決勝入力  '!$U$10:$AP$17,19,0)),VLOOKUP(C61,'[1]女子プロ編決勝入力  '!$U$10:$AP$17,9,0),"")</f>
        <v>3</v>
      </c>
      <c r="G61" s="71">
        <f>IF(ISNUMBER(VLOOKUP(C61,'[1]女子プロ編決勝入力  '!$U$10:$AP$17,19,0)),VLOOKUP(C61,'[1]女子プロ編決勝入力  '!$U$10:$AP$17,21,0),"")</f>
      </c>
      <c r="H61" s="43" t="str">
        <f>IF(ISNUMBER(VLOOKUP(C61,'[1]女子プロ編決勝入力  '!$U$10:$AP$17,19,0)),VLOOKUP(C61,'[1]女子プロ編決勝入力  '!$U$10:$AP$17,20,0),"")</f>
        <v>５４″８２</v>
      </c>
      <c r="I61" s="81"/>
      <c r="J61" s="124">
        <f>IF(ISNUMBER(VLOOKUP(C61,'[1]女子プロ編決勝入力  '!$U$10:$AR$17,19,0)),VLOOKUP(C61,'[1]女子プロ編決勝入力  '!$U$10:$AR$17,24,0),"")</f>
        <v>0</v>
      </c>
      <c r="K61" s="125">
        <f>VLOOKUP(C61,'[1]学校得点'!$B$60:$C$135,2,0)</f>
        <v>4</v>
      </c>
      <c r="L61" s="80">
        <v>6</v>
      </c>
      <c r="M61" s="69" t="str">
        <f>IF(ISNUMBER(VLOOKUP(L61,'[1]女子プロ編決勝入力  '!$U$10:$AP$17,19,0)),VLOOKUP(L61,'[1]女子プロ編決勝入力  '!$U$10:$AP$17,8,0),"")</f>
        <v>梅原　真理子</v>
      </c>
      <c r="N61" s="69" t="str">
        <f>IF(ISNUMBER(VLOOKUP(L61,'[1]女子プロ編決勝入力  '!$U$10:$AP$17,19,0)),VLOOKUP(L61,'[1]女子プロ編決勝入力  '!$U$10:$AP$17,3,0),"")</f>
        <v>吉江</v>
      </c>
      <c r="O61" s="70">
        <f>IF(ISNUMBER(VLOOKUP(L61,'[1]女子プロ編決勝入力  '!$U$10:$AP$17,19,0)),VLOOKUP(L61,'[1]女子プロ編決勝入力  '!$U$10:$AP$17,9,0),"")</f>
        <v>3</v>
      </c>
      <c r="P61" s="71">
        <f>IF(ISNUMBER(VLOOKUP(L61,'[1]女子プロ編決勝入力  '!$U$10:$AP$17,19,0)),VLOOKUP(L61,'[1]女子プロ編決勝入力  '!$U$10:$AP$17,21,0),"")</f>
      </c>
      <c r="Q61" s="43" t="str">
        <f>IF(ISNUMBER(VLOOKUP(L61,'[1]女子プロ編決勝入力  '!$U$10:$AP$17,19,0)),VLOOKUP(L61,'[1]女子プロ編決勝入力  '!$U$10:$AP$17,20,0),"")</f>
        <v>５４″９０</v>
      </c>
      <c r="R61" s="81"/>
      <c r="S61" s="124">
        <f>IF(ISNUMBER(VLOOKUP(L61,'[1]女子プロ編決勝入力  '!$U$10:$AR$17,19,0)),VLOOKUP(L61,'[1]女子プロ編決勝入力  '!$U$10:$AR$17,24,0),"")</f>
        <v>0</v>
      </c>
      <c r="T61" s="125">
        <f>VLOOKUP(L61,'[1]学校得点'!$B$60:$C$135,2,0)</f>
        <v>3</v>
      </c>
      <c r="U61" s="80">
        <v>7</v>
      </c>
      <c r="V61" s="69" t="str">
        <f>IF(ISNUMBER(VLOOKUP(U61,'[1]女子プロ編決勝入力  '!$U$10:$AP$17,19,0)),VLOOKUP(U61,'[1]女子プロ編決勝入力  '!$U$10:$AP$17,8,0),"")</f>
        <v>林　　舞奈</v>
      </c>
      <c r="W61" s="69" t="str">
        <f>IF(ISNUMBER(VLOOKUP(U61,'[1]女子プロ編決勝入力  '!$U$10:$AP$17,19,0)),VLOOKUP(U61,'[1]女子プロ編決勝入力  '!$U$10:$AP$17,3,0),"")</f>
        <v>福野</v>
      </c>
      <c r="X61" s="70">
        <f>IF(ISNUMBER(VLOOKUP(U61,'[1]女子プロ編決勝入力  '!$U$10:$AP$17,19,0)),VLOOKUP(U61,'[1]女子プロ編決勝入力  '!$U$10:$AP$17,9,0),"")</f>
        <v>3</v>
      </c>
      <c r="Y61" s="71">
        <f>IF(ISNUMBER(VLOOKUP(U61,'[1]女子プロ編決勝入力  '!$U$10:$AP$17,19,0)),VLOOKUP(U61,'[1]女子プロ編決勝入力  '!$U$10:$AP$17,21,0),"")</f>
      </c>
      <c r="Z61" s="43" t="str">
        <f>IF(ISNUMBER(VLOOKUP(U61,'[1]女子プロ編決勝入力  '!$U$10:$AP$17,19,0)),VLOOKUP(U61,'[1]女子プロ編決勝入力  '!$U$10:$AP$17,20,0),"")</f>
        <v>５５″２５</v>
      </c>
      <c r="AA61" s="106"/>
      <c r="AB61" s="124">
        <f>IF(ISNUMBER(VLOOKUP(U61,'[1]女子プロ編決勝入力  '!$U$10:$AR$17,19,0)),VLOOKUP(U61,'[1]女子プロ編決勝入力  '!$U$10:$AR$17,24,0),"")</f>
        <v>0</v>
      </c>
      <c r="AC61" s="125">
        <f>VLOOKUP(U61,'[1]学校得点'!$B$60:$C$135,2,0)</f>
        <v>2</v>
      </c>
      <c r="AD61" s="80">
        <v>8</v>
      </c>
      <c r="AE61" s="69" t="str">
        <f>IF(ISNUMBER(VLOOKUP(AD61,'[1]女子プロ編決勝入力  '!$U$10:$AP$17,19,0)),VLOOKUP(AD61,'[1]女子プロ編決勝入力  '!$U$10:$AP$17,8,0),"")</f>
        <v>中居　麻由子</v>
      </c>
      <c r="AF61" s="69" t="str">
        <f>IF(ISNUMBER(VLOOKUP(AD61,'[1]女子プロ編決勝入力  '!$U$10:$AP$17,19,0)),VLOOKUP(AD61,'[1]女子プロ編決勝入力  '!$U$10:$AP$17,3,0),"")</f>
        <v>福光</v>
      </c>
      <c r="AG61" s="70">
        <f>IF(ISNUMBER(VLOOKUP(AD61,'[1]女子プロ編決勝入力  '!$U$10:$AP$17,19,0)),VLOOKUP(AD61,'[1]女子プロ編決勝入力  '!$U$10:$AP$17,9,0),"")</f>
        <v>3</v>
      </c>
      <c r="AH61" s="71">
        <f>IF(ISNUMBER(VLOOKUP(AD61,'[1]女子プロ編決勝入力  '!$U$10:$AP$17,19,0)),VLOOKUP(AD61,'[1]女子プロ編決勝入力  '!$U$10:$AP$17,21,0),"")</f>
      </c>
      <c r="AI61" s="43" t="str">
        <f>IF(ISNUMBER(VLOOKUP(AD61,'[1]女子プロ編決勝入力  '!$U$10:$AP$17,19,0)),VLOOKUP(AD61,'[1]女子プロ編決勝入力  '!$U$10:$AP$17,20,0),"")</f>
        <v>５５″７５</v>
      </c>
      <c r="AJ61" s="81"/>
      <c r="AK61" s="124">
        <f>IF(ISNUMBER(VLOOKUP(AD61,'[1]女子プロ編決勝入力  '!$U$10:$AR$17,19,0)),VLOOKUP(AD61,'[1]女子プロ編決勝入力  '!$U$10:$AR$17,24,0),"")</f>
        <v>0</v>
      </c>
      <c r="AL61" s="125">
        <f>VLOOKUP(AD61,'[1]学校得点'!$B$60:$C$135,2,0)</f>
        <v>1</v>
      </c>
      <c r="AM61" s="85"/>
    </row>
    <row r="62" spans="1:39" s="123" customFormat="1" ht="18.75" customHeight="1">
      <c r="A62" s="79"/>
      <c r="B62" s="45"/>
      <c r="C62" s="80"/>
      <c r="D62" s="83" t="str">
        <f>IF(ISNUMBER(VLOOKUP(C61,'[1]女子プロ編決勝入力  '!$U$10:$AP$17,19,0)),VLOOKUP(C61,'[1]女子プロ編決勝入力  '!$U$10:$AP$17,10,0),"")</f>
        <v>池田　まりな</v>
      </c>
      <c r="E62" s="83" t="str">
        <f>IF(ISNUMBER(VLOOKUP(C61,'[1]女子プロ編決勝入力  '!$U$10:$AP$17,19,0)),VLOOKUP(C61,'[1]女子プロ編決勝入力  '!$U$10:$AP$17,3,0),"")</f>
        <v>井波</v>
      </c>
      <c r="F62" s="84">
        <f>IF(ISNUMBER(VLOOKUP(C61,'[1]女子プロ編決勝入力  '!$U$10:$AP$17,19,0)),VLOOKUP(C61,'[1]女子プロ編決勝入力  '!$U$10:$AP$17,11,0),"")</f>
        <v>3</v>
      </c>
      <c r="G62" s="86"/>
      <c r="H62" s="87"/>
      <c r="I62" s="88"/>
      <c r="J62" s="126"/>
      <c r="K62" s="167"/>
      <c r="L62" s="80"/>
      <c r="M62" s="83" t="str">
        <f>IF(ISNUMBER(VLOOKUP(L61,'[1]女子プロ編決勝入力  '!$U$10:$AP$17,19,0)),VLOOKUP(L61,'[1]女子プロ編決勝入力  '!$U$10:$AP$17,10,0),"")</f>
        <v>林　　朱里</v>
      </c>
      <c r="N62" s="83" t="str">
        <f>IF(ISNUMBER(VLOOKUP(L61,'[1]女子プロ編決勝入力  '!$U$10:$AP$17,19,0)),VLOOKUP(L61,'[1]女子プロ編決勝入力  '!$U$10:$AP$17,3,0),"")</f>
        <v>吉江</v>
      </c>
      <c r="O62" s="84">
        <f>IF(ISNUMBER(VLOOKUP(L61,'[1]女子プロ編決勝入力  '!$U$10:$AP$17,19,0)),VLOOKUP(L61,'[1]女子プロ編決勝入力  '!$U$10:$AP$17,11,0),"")</f>
        <v>3</v>
      </c>
      <c r="P62" s="86"/>
      <c r="Q62" s="87"/>
      <c r="R62" s="88"/>
      <c r="S62" s="126"/>
      <c r="T62" s="167"/>
      <c r="U62" s="80"/>
      <c r="V62" s="83" t="str">
        <f>IF(ISNUMBER(VLOOKUP(U61,'[1]女子プロ編決勝入力  '!$U$10:$AP$17,19,0)),VLOOKUP(U61,'[1]女子プロ編決勝入力  '!$U$10:$AP$17,10,0),"")</f>
        <v>齊藤　貴子</v>
      </c>
      <c r="W62" s="83" t="str">
        <f>IF(ISNUMBER(VLOOKUP(U61,'[1]女子プロ編決勝入力  '!$U$10:$AP$17,19,0)),VLOOKUP(U61,'[1]女子プロ編決勝入力  '!$U$10:$AP$17,3,0),"")</f>
        <v>福野</v>
      </c>
      <c r="X62" s="84">
        <f>IF(ISNUMBER(VLOOKUP(U61,'[1]女子プロ編決勝入力  '!$U$10:$AP$17,19,0)),VLOOKUP(U61,'[1]女子プロ編決勝入力  '!$U$10:$AP$17,11,0),"")</f>
        <v>3</v>
      </c>
      <c r="Y62" s="86"/>
      <c r="Z62" s="87"/>
      <c r="AA62" s="88"/>
      <c r="AB62" s="126"/>
      <c r="AC62" s="167"/>
      <c r="AD62" s="80"/>
      <c r="AE62" s="83" t="str">
        <f>IF(ISNUMBER(VLOOKUP(AD61,'[1]女子プロ編決勝入力  '!$U$10:$AP$17,19,0)),VLOOKUP(AD61,'[1]女子プロ編決勝入力  '!$U$10:$AP$17,10,0),"")</f>
        <v>江川　佳愛</v>
      </c>
      <c r="AF62" s="83" t="str">
        <f>IF(ISNUMBER(VLOOKUP(AD61,'[1]女子プロ編決勝入力  '!$U$10:$AP$17,19,0)),VLOOKUP(AD61,'[1]女子プロ編決勝入力  '!$U$10:$AP$17,3,0),"")</f>
        <v>福光</v>
      </c>
      <c r="AG62" s="84">
        <f>IF(ISNUMBER(VLOOKUP(AD61,'[1]女子プロ編決勝入力  '!$U$10:$AP$17,19,0)),VLOOKUP(AD61,'[1]女子プロ編決勝入力  '!$U$10:$AP$17,11,0),"")</f>
        <v>3</v>
      </c>
      <c r="AH62" s="86"/>
      <c r="AI62" s="87"/>
      <c r="AJ62" s="88"/>
      <c r="AK62" s="126"/>
      <c r="AL62" s="167"/>
      <c r="AM62" s="85"/>
    </row>
    <row r="63" spans="1:39" s="123" customFormat="1" ht="18.75" customHeight="1">
      <c r="A63" s="79" t="s">
        <v>18</v>
      </c>
      <c r="B63" s="45"/>
      <c r="C63" s="80"/>
      <c r="D63" s="83" t="str">
        <f>IF(ISNUMBER(VLOOKUP(C61,'[1]女子プロ編決勝入力  '!$U$10:$AP$17,19,0)),VLOOKUP(C61,'[1]女子プロ編決勝入力  '!$U$10:$AP$17,12,0),"")</f>
        <v>岩元　祐季奈</v>
      </c>
      <c r="E63" s="83" t="str">
        <f>IF(ISNUMBER(VLOOKUP(C61,'[1]女子プロ編決勝入力  '!$U$10:$AP$17,19,0)),VLOOKUP(C61,'[1]女子プロ編決勝入力  '!$U$10:$AP$17,3,0),"")</f>
        <v>井波</v>
      </c>
      <c r="F63" s="84">
        <f>IF(ISNUMBER(VLOOKUP(C61,'[1]女子プロ編決勝入力  '!$U$10:$AP$17,19,0)),VLOOKUP(C61,'[1]女子プロ編決勝入力  '!$U$10:$AP$17,13,0),"")</f>
        <v>3</v>
      </c>
      <c r="G63" s="86"/>
      <c r="H63" s="87"/>
      <c r="I63" s="88"/>
      <c r="J63" s="126"/>
      <c r="K63" s="167"/>
      <c r="L63" s="80"/>
      <c r="M63" s="83" t="str">
        <f>IF(ISNUMBER(VLOOKUP(L61,'[1]女子プロ編決勝入力  '!$U$10:$AP$17,19,0)),VLOOKUP(L61,'[1]女子プロ編決勝入力  '!$U$10:$AP$17,12,0),"")</f>
        <v>山田　佑香</v>
      </c>
      <c r="N63" s="83" t="str">
        <f>IF(ISNUMBER(VLOOKUP(L61,'[1]女子プロ編決勝入力  '!$U$10:$AP$17,19,0)),VLOOKUP(L61,'[1]女子プロ編決勝入力  '!$U$10:$AP$17,3,0),"")</f>
        <v>吉江</v>
      </c>
      <c r="O63" s="84">
        <f>IF(ISNUMBER(VLOOKUP(L61,'[1]女子プロ編決勝入力  '!$U$10:$AP$17,19,0)),VLOOKUP(L61,'[1]女子プロ編決勝入力  '!$U$10:$AP$17,13,0),"")</f>
        <v>3</v>
      </c>
      <c r="P63" s="86"/>
      <c r="Q63" s="87"/>
      <c r="R63" s="88"/>
      <c r="S63" s="126"/>
      <c r="T63" s="167"/>
      <c r="U63" s="80"/>
      <c r="V63" s="83" t="str">
        <f>IF(ISNUMBER(VLOOKUP(U61,'[1]女子プロ編決勝入力  '!$U$10:$AP$17,19,0)),VLOOKUP(U61,'[1]女子プロ編決勝入力  '!$U$10:$AP$17,12,0),"")</f>
        <v>田丸　夏純</v>
      </c>
      <c r="W63" s="83" t="str">
        <f>IF(ISNUMBER(VLOOKUP(U61,'[1]女子プロ編決勝入力  '!$U$10:$AP$17,19,0)),VLOOKUP(U61,'[1]女子プロ編決勝入力  '!$U$10:$AP$17,3,0),"")</f>
        <v>福野</v>
      </c>
      <c r="X63" s="84">
        <f>IF(ISNUMBER(VLOOKUP(U61,'[1]女子プロ編決勝入力  '!$U$10:$AP$17,19,0)),VLOOKUP(U61,'[1]女子プロ編決勝入力  '!$U$10:$AP$17,13,0),"")</f>
        <v>3</v>
      </c>
      <c r="Y63" s="86"/>
      <c r="Z63" s="87"/>
      <c r="AA63" s="88"/>
      <c r="AB63" s="126"/>
      <c r="AC63" s="167"/>
      <c r="AD63" s="80"/>
      <c r="AE63" s="83" t="str">
        <f>IF(ISNUMBER(VLOOKUP(AD61,'[1]女子プロ編決勝入力  '!$U$10:$AP$17,19,0)),VLOOKUP(AD61,'[1]女子プロ編決勝入力  '!$U$10:$AP$17,12,0),"")</f>
        <v>丹保　りら</v>
      </c>
      <c r="AF63" s="83" t="str">
        <f>IF(ISNUMBER(VLOOKUP(AD61,'[1]女子プロ編決勝入力  '!$U$10:$AP$17,19,0)),VLOOKUP(AD61,'[1]女子プロ編決勝入力  '!$U$10:$AP$17,3,0),"")</f>
        <v>福光</v>
      </c>
      <c r="AG63" s="84">
        <f>IF(ISNUMBER(VLOOKUP(AD61,'[1]女子プロ編決勝入力  '!$U$10:$AP$17,19,0)),VLOOKUP(AD61,'[1]女子プロ編決勝入力  '!$U$10:$AP$17,13,0),"")</f>
        <v>3</v>
      </c>
      <c r="AH63" s="86"/>
      <c r="AI63" s="87"/>
      <c r="AJ63" s="93"/>
      <c r="AK63" s="128"/>
      <c r="AL63" s="167"/>
      <c r="AM63" s="85"/>
    </row>
    <row r="64" spans="1:39" s="123" customFormat="1" ht="18.75" customHeight="1">
      <c r="A64" s="79"/>
      <c r="B64" s="45"/>
      <c r="C64" s="80"/>
      <c r="D64" s="83" t="str">
        <f>IF(ISNUMBER(VLOOKUP(C61,'[1]女子プロ編決勝入力  '!$U$10:$AP$17,19,0)),VLOOKUP(C61,'[1]女子プロ編決勝入力  '!$U$10:$AP$17,14,0),"")</f>
        <v>山本　真麻</v>
      </c>
      <c r="E64" s="83" t="str">
        <f>IF(ISNUMBER(VLOOKUP(C61,'[1]女子プロ編決勝入力  '!$U$10:$AP$17,19,0)),VLOOKUP(C61,'[1]女子プロ編決勝入力  '!$U$10:$AP$17,3,0),"")</f>
        <v>井波</v>
      </c>
      <c r="F64" s="84">
        <f>IF(ISNUMBER(VLOOKUP(C61,'[1]女子プロ編決勝入力  '!$U$10:$AP$17,19,0)),VLOOKUP(C61,'[1]女子プロ編決勝入力  '!$U$10:$AP$17,15,0),"")</f>
        <v>3</v>
      </c>
      <c r="G64" s="86"/>
      <c r="H64" s="87"/>
      <c r="I64" s="88"/>
      <c r="J64" s="126"/>
      <c r="K64" s="167"/>
      <c r="L64" s="80"/>
      <c r="M64" s="83" t="str">
        <f>IF(ISNUMBER(VLOOKUP(L61,'[1]女子プロ編決勝入力  '!$U$10:$AP$17,19,0)),VLOOKUP(L61,'[1]女子プロ編決勝入力  '!$U$10:$AP$17,14,0),"")</f>
        <v>竹田　真菜</v>
      </c>
      <c r="N64" s="83" t="str">
        <f>IF(ISNUMBER(VLOOKUP(L61,'[1]女子プロ編決勝入力  '!$U$10:$AP$17,19,0)),VLOOKUP(L61,'[1]女子プロ編決勝入力  '!$U$10:$AP$17,3,0),"")</f>
        <v>吉江</v>
      </c>
      <c r="O64" s="84">
        <f>IF(ISNUMBER(VLOOKUP(L61,'[1]女子プロ編決勝入力  '!$U$10:$AP$17,19,0)),VLOOKUP(L61,'[1]女子プロ編決勝入力  '!$U$10:$AP$17,15,0),"")</f>
        <v>3</v>
      </c>
      <c r="P64" s="86"/>
      <c r="Q64" s="87"/>
      <c r="R64" s="88"/>
      <c r="S64" s="126"/>
      <c r="T64" s="167"/>
      <c r="U64" s="80"/>
      <c r="V64" s="83" t="str">
        <f>IF(ISNUMBER(VLOOKUP(U61,'[1]女子プロ編決勝入力  '!$U$10:$AP$17,19,0)),VLOOKUP(U61,'[1]女子プロ編決勝入力  '!$U$10:$AP$17,14,0),"")</f>
        <v>氏家　凪咲</v>
      </c>
      <c r="W64" s="83" t="str">
        <f>IF(ISNUMBER(VLOOKUP(U61,'[1]女子プロ編決勝入力  '!$U$10:$AP$17,19,0)),VLOOKUP(U61,'[1]女子プロ編決勝入力  '!$U$10:$AP$17,3,0),"")</f>
        <v>福野</v>
      </c>
      <c r="X64" s="84">
        <f>IF(ISNUMBER(VLOOKUP(U61,'[1]女子プロ編決勝入力  '!$U$10:$AP$17,19,0)),VLOOKUP(U61,'[1]女子プロ編決勝入力  '!$U$10:$AP$17,15,0),"")</f>
        <v>3</v>
      </c>
      <c r="Y64" s="86"/>
      <c r="Z64" s="87"/>
      <c r="AA64" s="88"/>
      <c r="AB64" s="126"/>
      <c r="AC64" s="167"/>
      <c r="AD64" s="80"/>
      <c r="AE64" s="83" t="str">
        <f>IF(ISNUMBER(VLOOKUP(AD61,'[1]女子プロ編決勝入力  '!$U$10:$AP$17,19,0)),VLOOKUP(AD61,'[1]女子プロ編決勝入力  '!$U$10:$AP$17,14,0),"")</f>
        <v>米村　真佑子</v>
      </c>
      <c r="AF64" s="83" t="str">
        <f>IF(ISNUMBER(VLOOKUP(AD61,'[1]女子プロ編決勝入力  '!$U$10:$AP$17,19,0)),VLOOKUP(AD61,'[1]女子プロ編決勝入力  '!$U$10:$AP$17,3,0),"")</f>
        <v>福光</v>
      </c>
      <c r="AG64" s="84">
        <f>IF(ISNUMBER(VLOOKUP(AD61,'[1]女子プロ編決勝入力  '!$U$10:$AP$17,19,0)),VLOOKUP(AD61,'[1]女子プロ編決勝入力  '!$U$10:$AP$17,15,0),"")</f>
        <v>2</v>
      </c>
      <c r="AH64" s="86"/>
      <c r="AI64" s="87"/>
      <c r="AJ64" s="93"/>
      <c r="AK64" s="128"/>
      <c r="AL64" s="167"/>
      <c r="AM64" s="85"/>
    </row>
    <row r="65" spans="1:39" s="123" customFormat="1" ht="18.75" customHeight="1">
      <c r="A65" s="79" t="s">
        <v>20</v>
      </c>
      <c r="B65" s="45"/>
      <c r="C65" s="80"/>
      <c r="D65" s="83"/>
      <c r="E65" s="83"/>
      <c r="F65" s="84"/>
      <c r="G65" s="86"/>
      <c r="H65" s="87"/>
      <c r="I65" s="88"/>
      <c r="J65" s="126"/>
      <c r="K65" s="167"/>
      <c r="L65" s="80"/>
      <c r="M65" s="83"/>
      <c r="N65" s="83"/>
      <c r="O65" s="84"/>
      <c r="P65" s="86"/>
      <c r="Q65" s="87"/>
      <c r="R65" s="88"/>
      <c r="S65" s="126"/>
      <c r="T65" s="167"/>
      <c r="U65" s="80"/>
      <c r="V65" s="83"/>
      <c r="W65" s="83"/>
      <c r="X65" s="84"/>
      <c r="Y65" s="86"/>
      <c r="Z65" s="87"/>
      <c r="AA65" s="88"/>
      <c r="AB65" s="126"/>
      <c r="AC65" s="167"/>
      <c r="AD65" s="80"/>
      <c r="AE65" s="83"/>
      <c r="AF65" s="83"/>
      <c r="AG65" s="84"/>
      <c r="AH65" s="86"/>
      <c r="AI65" s="87"/>
      <c r="AJ65" s="93"/>
      <c r="AK65" s="128"/>
      <c r="AL65" s="167"/>
      <c r="AM65" s="85"/>
    </row>
    <row r="66" spans="1:39" s="123" customFormat="1" ht="18.75" customHeight="1">
      <c r="A66" s="95"/>
      <c r="B66" s="45" t="s">
        <v>38</v>
      </c>
      <c r="C66" s="80">
        <v>1</v>
      </c>
      <c r="D66" s="83" t="str">
        <f>IF(ISNUMBER(VLOOKUP(C66,'[1]女子プロ編決勝入力  '!$AW$2:$BG$33,7,0)),VLOOKUP(C66,'[1]女子プロ編決勝入力  '!$AW$2:$BG$33,3,0),"")</f>
        <v>氏家　凪咲</v>
      </c>
      <c r="E66" s="83" t="str">
        <f>IF(ISNUMBER(VLOOKUP(C66,'[1]女子プロ編決勝入力  '!$AW$2:$BG$33,7,0)),VLOOKUP(C66,'[1]女子プロ編決勝入力  '!$AW$2:$BG$33,5,0),"")</f>
        <v>福野</v>
      </c>
      <c r="F66" s="84">
        <f>IF(ISNUMBER(VLOOKUP(C66,'[1]女子プロ編決勝入力  '!$AW$2:$BG$33,7,0)),VLOOKUP(C66,'[1]女子プロ編決勝入力  '!$AW$2:$BG$33,4,0),"")</f>
        <v>3</v>
      </c>
      <c r="G66" s="86">
        <f>IF(ISNUMBER(VLOOKUP(C66,'[1]女子プロ編決勝入力  '!$AW$2:$BG$33,7,0)),VLOOKUP(C66,'[1]女子プロ編決勝入力  '!$AW$2:$BG$33,11,0),"")</f>
      </c>
      <c r="H66" s="99" t="str">
        <f>IF(ISNUMBER(VLOOKUP(C66,'[1]女子プロ編決勝入力  '!$AW$2:$BG$33,7,0)),VLOOKUP(C66,'[1]女子プロ編決勝入力  '!$AW$2:$BG$33,9,0),"")</f>
        <v>１ｍ４５</v>
      </c>
      <c r="I66" s="81"/>
      <c r="J66" s="124">
        <f>IF(ISNUMBER(VLOOKUP(C66,'[1]女子プロ編決勝入力  '!$AW$2:$BJ$33,7,0)),VLOOKUP(C66,'[1]女子プロ編決勝入力  '!$AW$2:$BJ$33,14,0),"")</f>
        <v>0</v>
      </c>
      <c r="K66" s="125">
        <f>VLOOKUP(C66,'[1]学校得点'!$B$60:$C$135,2,0)</f>
        <v>8</v>
      </c>
      <c r="L66" s="80">
        <v>2</v>
      </c>
      <c r="M66" s="83" t="str">
        <f>IF(ISNUMBER(VLOOKUP(L66,'[1]女子プロ編決勝入力  '!$AW$2:$BG$33,7,0)),VLOOKUP(L66,'[1]女子プロ編決勝入力  '!$AW$2:$BG$33,3,0),"")</f>
        <v>山田　佑香</v>
      </c>
      <c r="N66" s="83" t="str">
        <f>IF(ISNUMBER(VLOOKUP(L66,'[1]女子プロ編決勝入力  '!$AW$2:$BG$33,7,0)),VLOOKUP(L66,'[1]女子プロ編決勝入力  '!$AW$2:$BG$33,5,0),"")</f>
        <v>吉江</v>
      </c>
      <c r="O66" s="84">
        <f>IF(ISNUMBER(VLOOKUP(L66,'[1]女子プロ編決勝入力  '!$AW$2:$BG$33,7,0)),VLOOKUP(L66,'[1]女子プロ編決勝入力  '!$AW$2:$BG$33,4,0),"")</f>
        <v>3</v>
      </c>
      <c r="P66" s="86">
        <f>IF(ISNUMBER(VLOOKUP(L66,'[1]女子プロ編決勝入力  '!$AW$2:$BG$33,7,0)),VLOOKUP(L66,'[1]女子プロ編決勝入力  '!$AW$2:$BG$33,11,0),"")</f>
      </c>
      <c r="Q66" s="99" t="str">
        <f>IF(ISNUMBER(VLOOKUP(L66,'[1]女子プロ編決勝入力  '!$AW$2:$BG$33,7,0)),VLOOKUP(L66,'[1]女子プロ編決勝入力  '!$AW$2:$BG$33,9,0),"")</f>
        <v>１ｍ４０</v>
      </c>
      <c r="R66" s="81"/>
      <c r="S66" s="124">
        <f>IF(ISNUMBER(VLOOKUP(L66,'[1]女子プロ編決勝入力  '!$AW$2:$BJ$33,7,0)),VLOOKUP(L66,'[1]女子プロ編決勝入力  '!$AW$2:$BJ$33,14,0),"")</f>
        <v>0</v>
      </c>
      <c r="T66" s="125">
        <f>VLOOKUP(L66,'[1]学校得点'!$B$60:$C$135,2,0)</f>
        <v>7</v>
      </c>
      <c r="U66" s="80">
        <v>3</v>
      </c>
      <c r="V66" s="83" t="str">
        <f>IF(ISNUMBER(VLOOKUP(U66,'[1]女子プロ編決勝入力  '!$AW$2:$BG$33,7,0)),VLOOKUP(U66,'[1]女子プロ編決勝入力  '!$AW$2:$BG$33,3,0),"")</f>
        <v>池田　まりな</v>
      </c>
      <c r="W66" s="83" t="str">
        <f>IF(ISNUMBER(VLOOKUP(U66,'[1]女子プロ編決勝入力  '!$AW$2:$BG$33,7,0)),VLOOKUP(U66,'[1]女子プロ編決勝入力  '!$AW$2:$BG$33,5,0),"")</f>
        <v>井波</v>
      </c>
      <c r="X66" s="84">
        <f>IF(ISNUMBER(VLOOKUP(U66,'[1]女子プロ編決勝入力  '!$AW$2:$BG$33,7,0)),VLOOKUP(U66,'[1]女子プロ編決勝入力  '!$AW$2:$BG$33,4,0),"")</f>
        <v>3</v>
      </c>
      <c r="Y66" s="86">
        <f>IF(ISNUMBER(VLOOKUP(U66,'[1]女子プロ編決勝入力  '!$AW$2:$BG$33,7,0)),VLOOKUP(U66,'[1]女子プロ編決勝入力  '!$AW$2:$BG$33,11,0),"")</f>
      </c>
      <c r="Z66" s="99" t="str">
        <f>IF(ISNUMBER(VLOOKUP(U66,'[1]女子プロ編決勝入力  '!$AW$2:$BG$33,7,0)),VLOOKUP(U66,'[1]女子プロ編決勝入力  '!$AW$2:$BG$33,9,0),"")</f>
        <v>１ｍ４０</v>
      </c>
      <c r="AA66" s="81"/>
      <c r="AB66" s="124">
        <f>IF(ISNUMBER(VLOOKUP(U66,'[1]女子プロ編決勝入力  '!$AW$2:$BJ$33,7,0)),VLOOKUP(U66,'[1]女子プロ編決勝入力  '!$AW$2:$BJ$33,14,0),"")</f>
        <v>0</v>
      </c>
      <c r="AC66" s="125">
        <f>VLOOKUP(U66,'[1]学校得点'!$B$60:$C$135,2,0)</f>
        <v>6</v>
      </c>
      <c r="AD66" s="80">
        <v>4</v>
      </c>
      <c r="AE66" s="83" t="str">
        <f>IF(ISNUMBER(VLOOKUP(AD66,'[1]女子プロ編決勝入力  '!$AW$2:$BG$33,7,0)),VLOOKUP(AD66,'[1]女子プロ編決勝入力  '!$AW$2:$BG$33,3,0),"")</f>
        <v>藤井　真絵</v>
      </c>
      <c r="AF66" s="83" t="str">
        <f>IF(ISNUMBER(VLOOKUP(AD66,'[1]女子プロ編決勝入力  '!$AW$2:$BG$33,7,0)),VLOOKUP(AD66,'[1]女子プロ編決勝入力  '!$AW$2:$BG$33,5,0),"")</f>
        <v>庄西</v>
      </c>
      <c r="AG66" s="84">
        <f>IF(ISNUMBER(VLOOKUP(AD66,'[1]女子プロ編決勝入力  '!$AW$2:$BG$33,7,0)),VLOOKUP(AD66,'[1]女子プロ編決勝入力  '!$AW$2:$BG$33,4,0),"")</f>
        <v>2</v>
      </c>
      <c r="AH66" s="86">
        <f>IF(ISNUMBER(VLOOKUP(AD66,'[1]女子プロ編決勝入力  '!$AW$2:$BG$33,7,0)),VLOOKUP(AD66,'[1]女子プロ編決勝入力  '!$AW$2:$BG$33,11,0),"")</f>
      </c>
      <c r="AI66" s="99" t="str">
        <f>IF(ISNUMBER(VLOOKUP(AD66,'[1]女子プロ編決勝入力  '!$AW$2:$BG$33,7,0)),VLOOKUP(AD66,'[1]女子プロ編決勝入力  '!$AW$2:$BG$33,9,0),"")</f>
        <v>１ｍ３０</v>
      </c>
      <c r="AJ66" s="81"/>
      <c r="AK66" s="124">
        <f>IF(ISNUMBER(VLOOKUP(AD66,'[1]女子プロ編決勝入力  '!$AW$2:$BJ$33,7,0)),VLOOKUP(AD66,'[1]女子プロ編決勝入力  '!$AW$2:$BJ$33,14,0),"")</f>
        <v>0</v>
      </c>
      <c r="AL66" s="125">
        <f>VLOOKUP(AD66,'[1]学校得点'!$B$60:$C$135,2,0)</f>
        <v>5</v>
      </c>
      <c r="AM66" s="85"/>
    </row>
    <row r="67" spans="1:39" s="123" customFormat="1" ht="18.75" customHeight="1">
      <c r="A67" s="79" t="s">
        <v>22</v>
      </c>
      <c r="B67" s="45"/>
      <c r="C67" s="80">
        <v>5</v>
      </c>
      <c r="D67" s="83" t="str">
        <f>IF(ISNUMBER(VLOOKUP(C67,'[1]女子プロ編決勝入力  '!$AW$2:$BG$33,7,0)),VLOOKUP(C67,'[1]女子プロ編決勝入力  '!$AW$2:$BG$33,3,0),"")</f>
        <v>上田　実佳</v>
      </c>
      <c r="E67" s="83" t="str">
        <f>IF(ISNUMBER(VLOOKUP(C67,'[1]女子プロ編決勝入力  '!$AW$2:$BG$33,7,0)),VLOOKUP(C67,'[1]女子プロ編決勝入力  '!$AW$2:$BG$33,5,0),"")</f>
        <v>石動</v>
      </c>
      <c r="F67" s="84">
        <f>IF(ISNUMBER(VLOOKUP(C67,'[1]女子プロ編決勝入力  '!$AW$2:$BG$33,7,0)),VLOOKUP(C67,'[1]女子プロ編決勝入力  '!$AW$2:$BG$33,4,0),"")</f>
        <v>3</v>
      </c>
      <c r="G67" s="86">
        <f>IF(ISNUMBER(VLOOKUP(C67,'[1]女子プロ編決勝入力  '!$AW$2:$BG$33,7,0)),VLOOKUP(C67,'[1]女子プロ編決勝入力  '!$AW$2:$BG$33,11,0),"")</f>
      </c>
      <c r="H67" s="99" t="str">
        <f>IF(ISNUMBER(VLOOKUP(C67,'[1]女子プロ編決勝入力  '!$AW$2:$BG$33,7,0)),VLOOKUP(C67,'[1]女子プロ編決勝入力  '!$AW$2:$BG$33,9,0),"")</f>
        <v>１ｍ３０</v>
      </c>
      <c r="I67" s="81"/>
      <c r="J67" s="124">
        <f>IF(ISNUMBER(VLOOKUP(C67,'[1]女子プロ編決勝入力  '!$AW$2:$BJ$33,7,0)),VLOOKUP(C67,'[1]女子プロ編決勝入力  '!$AW$2:$BJ$33,14,0),"")</f>
        <v>0</v>
      </c>
      <c r="K67" s="125">
        <f>VLOOKUP(C67,'[1]学校得点'!$B$60:$C$135,2,0)</f>
        <v>4</v>
      </c>
      <c r="L67" s="80">
        <v>6</v>
      </c>
      <c r="M67" s="83" t="str">
        <f>IF(ISNUMBER(VLOOKUP(L67,'[1]女子プロ編決勝入力  '!$AW$2:$BG$33,7,0)),VLOOKUP(L67,'[1]女子プロ編決勝入力  '!$AW$2:$BG$33,3,0),"")</f>
        <v>坂井　珠緒</v>
      </c>
      <c r="N67" s="83" t="str">
        <f>IF(ISNUMBER(VLOOKUP(L67,'[1]女子プロ編決勝入力  '!$AW$2:$BG$33,7,0)),VLOOKUP(L67,'[1]女子プロ編決勝入力  '!$AW$2:$BG$33,5,0),"")</f>
        <v>庄川</v>
      </c>
      <c r="O67" s="84">
        <f>IF(ISNUMBER(VLOOKUP(L67,'[1]女子プロ編決勝入力  '!$AW$2:$BG$33,7,0)),VLOOKUP(L67,'[1]女子プロ編決勝入力  '!$AW$2:$BG$33,4,0),"")</f>
        <v>3</v>
      </c>
      <c r="P67" s="86">
        <f>IF(ISNUMBER(VLOOKUP(L67,'[1]女子プロ編決勝入力  '!$AW$2:$BG$33,7,0)),VLOOKUP(L67,'[1]女子プロ編決勝入力  '!$AW$2:$BG$33,11,0),"")</f>
      </c>
      <c r="Q67" s="99" t="str">
        <f>IF(ISNUMBER(VLOOKUP(L67,'[1]女子プロ編決勝入力  '!$AW$2:$BG$33,7,0)),VLOOKUP(L67,'[1]女子プロ編決勝入力  '!$AW$2:$BG$33,9,0),"")</f>
        <v>１ｍ２５</v>
      </c>
      <c r="R67" s="81"/>
      <c r="S67" s="124">
        <f>IF(ISNUMBER(VLOOKUP(L67,'[1]女子プロ編決勝入力  '!$AW$2:$BJ$33,7,0)),VLOOKUP(L67,'[1]女子プロ編決勝入力  '!$AW$2:$BJ$33,14,0),"")</f>
        <v>0</v>
      </c>
      <c r="T67" s="125">
        <f>VLOOKUP(L67,'[1]学校得点'!$B$60:$C$135,2,0)</f>
        <v>3</v>
      </c>
      <c r="U67" s="80">
        <v>7</v>
      </c>
      <c r="V67" s="83" t="str">
        <f>IF(ISNUMBER(VLOOKUP(U67,'[1]女子プロ編決勝入力  '!$AW$2:$BG$33,7,0)),VLOOKUP(U67,'[1]女子プロ編決勝入力  '!$AW$2:$BG$33,3,0),"")</f>
        <v>吉田　陽</v>
      </c>
      <c r="W67" s="83" t="str">
        <f>IF(ISNUMBER(VLOOKUP(U67,'[1]女子プロ編決勝入力  '!$AW$2:$BG$33,7,0)),VLOOKUP(U67,'[1]女子プロ編決勝入力  '!$AW$2:$BG$33,5,0),"")</f>
        <v>井波</v>
      </c>
      <c r="X67" s="84">
        <f>IF(ISNUMBER(VLOOKUP(U67,'[1]女子プロ編決勝入力  '!$AW$2:$BG$33,7,0)),VLOOKUP(U67,'[1]女子プロ編決勝入力  '!$AW$2:$BG$33,4,0),"")</f>
        <v>2</v>
      </c>
      <c r="Y67" s="86">
        <f>IF(ISNUMBER(VLOOKUP(U67,'[1]女子プロ編決勝入力  '!$AW$2:$BG$33,7,0)),VLOOKUP(U67,'[1]女子プロ編決勝入力  '!$AW$2:$BG$33,11,0),"")</f>
      </c>
      <c r="Z67" s="99" t="str">
        <f>IF(ISNUMBER(VLOOKUP(U67,'[1]女子プロ編決勝入力  '!$AW$2:$BG$33,7,0)),VLOOKUP(U67,'[1]女子プロ編決勝入力  '!$AW$2:$BG$33,9,0),"")</f>
        <v>１ｍ２５</v>
      </c>
      <c r="AA67" s="81"/>
      <c r="AB67" s="124">
        <f>IF(ISNUMBER(VLOOKUP(U67,'[1]女子プロ編決勝入力  '!$AW$2:$BJ$33,7,0)),VLOOKUP(U67,'[1]女子プロ編決勝入力  '!$AW$2:$BJ$33,14,0),"")</f>
        <v>0</v>
      </c>
      <c r="AC67" s="125">
        <f>VLOOKUP(U67,'[1]学校得点'!$B$60:$C$135,2,0)</f>
        <v>2</v>
      </c>
      <c r="AD67" s="80">
        <v>8.1</v>
      </c>
      <c r="AE67" s="83" t="str">
        <f>IF(ISNUMBER(VLOOKUP(AD67,'[1]女子プロ編決勝入力  '!$AW$2:$BG$33,7,0)),VLOOKUP(AD67,'[1]女子プロ編決勝入力  '!$AW$2:$BG$33,3,0),"")</f>
        <v>梅原　真理子</v>
      </c>
      <c r="AF67" s="83" t="str">
        <f>IF(ISNUMBER(VLOOKUP(AD67,'[1]女子プロ編決勝入力  '!$AW$2:$BG$33,7,0)),VLOOKUP(AD67,'[1]女子プロ編決勝入力  '!$AW$2:$BG$33,5,0),"")</f>
        <v>吉江</v>
      </c>
      <c r="AG67" s="84">
        <f>IF(ISNUMBER(VLOOKUP(AD67,'[1]女子プロ編決勝入力  '!$AW$2:$BG$33,7,0)),VLOOKUP(AD67,'[1]女子プロ編決勝入力  '!$AW$2:$BG$33,4,0),"")</f>
        <v>3</v>
      </c>
      <c r="AH67" s="86">
        <f>IF(ISNUMBER(VLOOKUP(AD67,'[1]女子プロ編決勝入力  '!$AW$2:$BG$33,7,0)),VLOOKUP(AD67,'[1]女子プロ編決勝入力  '!$AW$2:$BG$33,11,0),"")</f>
      </c>
      <c r="AI67" s="99" t="str">
        <f>IF(ISNUMBER(VLOOKUP(AD67,'[1]女子プロ編決勝入力  '!$AW$2:$BG$33,7,0)),VLOOKUP(AD67,'[1]女子プロ編決勝入力  '!$AW$2:$BG$33,9,0),"")</f>
        <v>１ｍ２５</v>
      </c>
      <c r="AJ67" s="81"/>
      <c r="AK67" s="124">
        <f>IF(ISNUMBER(VLOOKUP(AD67,'[1]女子プロ編決勝入力  '!$AW$2:$BJ$33,7,0)),VLOOKUP(AD67,'[1]女子プロ編決勝入力  '!$AW$2:$BJ$33,14,0),"")</f>
        <v>0</v>
      </c>
      <c r="AL67" s="125">
        <f>VLOOKUP(AD67,'[1]学校得点'!$B$60:$C$135,2,0)</f>
        <v>0.5</v>
      </c>
      <c r="AM67" s="85"/>
    </row>
    <row r="68" spans="1:39" s="123" customFormat="1" ht="18.75" customHeight="1">
      <c r="A68" s="79"/>
      <c r="B68" s="45"/>
      <c r="C68" s="80">
        <v>8.2</v>
      </c>
      <c r="D68" s="83" t="str">
        <f>IF(ISNUMBER(VLOOKUP(C68,'[1]女子プロ編決勝入力  '!$AW$2:$BG$33,7,0)),VLOOKUP(C68,'[1]女子プロ編決勝入力  '!$AW$2:$BG$33,3,0),"")</f>
        <v>土谷　真輝</v>
      </c>
      <c r="E68" s="83" t="str">
        <f>IF(ISNUMBER(VLOOKUP(C68,'[1]女子プロ編決勝入力  '!$AW$2:$BG$33,7,0)),VLOOKUP(C68,'[1]女子プロ編決勝入力  '!$AW$2:$BG$33,5,0),"")</f>
        <v>福光</v>
      </c>
      <c r="F68" s="84">
        <f>IF(ISNUMBER(VLOOKUP(C68,'[1]女子プロ編決勝入力  '!$AW$2:$BG$33,7,0)),VLOOKUP(C68,'[1]女子プロ編決勝入力  '!$AW$2:$BG$33,4,0),"")</f>
        <v>3</v>
      </c>
      <c r="G68" s="86">
        <f>IF(ISNUMBER(VLOOKUP(C68,'[1]女子プロ編決勝入力  '!$AW$2:$BG$33,7,0)),VLOOKUP(C68,'[1]女子プロ編決勝入力  '!$AW$2:$BG$33,11,0),"")</f>
      </c>
      <c r="H68" s="99" t="str">
        <f>IF(ISNUMBER(VLOOKUP(C68,'[1]女子プロ編決勝入力  '!$AW$2:$BG$33,7,0)),VLOOKUP(C68,'[1]女子プロ編決勝入力  '!$AW$2:$BG$33,9,0),"")</f>
        <v>１ｍ２５</v>
      </c>
      <c r="I68" s="88"/>
      <c r="J68" s="124">
        <f>IF(ISNUMBER(VLOOKUP(C68,'[1]女子プロ編決勝入力  '!$AW$2:$BJ$33,7,0)),VLOOKUP(C68,'[1]女子プロ編決勝入力  '!$AW$2:$BJ$33,14,0),"")</f>
        <v>0</v>
      </c>
      <c r="K68" s="125">
        <f>VLOOKUP(C68,'[1]学校得点'!$B$60:$C$135,2,0)</f>
        <v>0.5</v>
      </c>
      <c r="L68" s="80"/>
      <c r="M68" s="83"/>
      <c r="N68" s="83"/>
      <c r="O68" s="84"/>
      <c r="P68" s="86">
        <f>IF(ISNUMBER(VLOOKUP(L68,'[1]女子プロ編決勝入力  '!$AW$2:$BG$33,7,0)),VLOOKUP(L68,'[1]女子プロ編決勝入力  '!$AW$2:$BG$33,11,0),"")</f>
      </c>
      <c r="Q68" s="99"/>
      <c r="R68" s="88"/>
      <c r="S68" s="124"/>
      <c r="T68" s="125"/>
      <c r="U68" s="80"/>
      <c r="V68" s="83"/>
      <c r="W68" s="83"/>
      <c r="X68" s="84"/>
      <c r="Y68" s="86"/>
      <c r="Z68" s="99"/>
      <c r="AA68" s="88"/>
      <c r="AB68" s="124"/>
      <c r="AC68" s="125"/>
      <c r="AD68" s="80"/>
      <c r="AE68" s="83"/>
      <c r="AF68" s="83"/>
      <c r="AG68" s="84"/>
      <c r="AH68" s="86">
        <f>IF(ISNUMBER(VLOOKUP(AD68,'[1]女子プロ編決勝入力  '!$AW$2:$BG$33,7,0)),VLOOKUP(AD68,'[1]女子プロ編決勝入力  '!$AW$2:$BG$33,11,0),"")</f>
      </c>
      <c r="AI68" s="99"/>
      <c r="AJ68" s="93"/>
      <c r="AK68" s="124"/>
      <c r="AL68" s="125"/>
      <c r="AM68" s="96"/>
    </row>
    <row r="69" spans="1:39" s="123" customFormat="1" ht="18.75" customHeight="1">
      <c r="A69" s="79" t="s">
        <v>23</v>
      </c>
      <c r="B69" s="45"/>
      <c r="C69" s="80"/>
      <c r="D69" s="83"/>
      <c r="E69" s="83"/>
      <c r="F69" s="84"/>
      <c r="G69" s="86"/>
      <c r="H69" s="99"/>
      <c r="I69" s="87"/>
      <c r="J69" s="168"/>
      <c r="K69" s="169"/>
      <c r="L69" s="80"/>
      <c r="M69" s="83"/>
      <c r="N69" s="83"/>
      <c r="O69" s="84"/>
      <c r="P69" s="86"/>
      <c r="Q69" s="99"/>
      <c r="R69" s="87"/>
      <c r="S69" s="168"/>
      <c r="T69" s="169"/>
      <c r="U69" s="80"/>
      <c r="V69" s="83"/>
      <c r="W69" s="83"/>
      <c r="X69" s="84"/>
      <c r="Y69" s="86"/>
      <c r="Z69" s="99"/>
      <c r="AA69" s="87"/>
      <c r="AB69" s="168"/>
      <c r="AC69" s="169"/>
      <c r="AD69" s="80"/>
      <c r="AE69" s="83"/>
      <c r="AF69" s="83"/>
      <c r="AG69" s="84"/>
      <c r="AH69" s="86"/>
      <c r="AI69" s="99"/>
      <c r="AJ69" s="87"/>
      <c r="AK69" s="168"/>
      <c r="AL69" s="169"/>
      <c r="AM69" s="96"/>
    </row>
    <row r="70" spans="1:39" s="123" customFormat="1" ht="18.75" customHeight="1">
      <c r="A70" s="97"/>
      <c r="B70" s="45"/>
      <c r="C70" s="80"/>
      <c r="D70" s="83"/>
      <c r="E70" s="83"/>
      <c r="F70" s="84"/>
      <c r="G70" s="86"/>
      <c r="H70" s="99"/>
      <c r="I70" s="87"/>
      <c r="J70" s="168"/>
      <c r="K70" s="169"/>
      <c r="L70" s="80"/>
      <c r="M70" s="83"/>
      <c r="N70" s="83"/>
      <c r="O70" s="84"/>
      <c r="P70" s="86"/>
      <c r="Q70" s="99"/>
      <c r="R70" s="87"/>
      <c r="S70" s="168"/>
      <c r="T70" s="169"/>
      <c r="U70" s="80"/>
      <c r="V70" s="83"/>
      <c r="W70" s="83"/>
      <c r="X70" s="84"/>
      <c r="Y70" s="86"/>
      <c r="Z70" s="99"/>
      <c r="AA70" s="87"/>
      <c r="AB70" s="168"/>
      <c r="AC70" s="169"/>
      <c r="AD70" s="80"/>
      <c r="AE70" s="83"/>
      <c r="AF70" s="83"/>
      <c r="AG70" s="84"/>
      <c r="AH70" s="86"/>
      <c r="AI70" s="99"/>
      <c r="AJ70" s="87"/>
      <c r="AK70" s="168"/>
      <c r="AL70" s="169"/>
      <c r="AM70" s="96"/>
    </row>
    <row r="71" spans="1:39" s="123" customFormat="1" ht="18.75" customHeight="1">
      <c r="A71" s="79" t="s">
        <v>25</v>
      </c>
      <c r="B71" s="45"/>
      <c r="C71" s="80"/>
      <c r="D71" s="83"/>
      <c r="E71" s="83"/>
      <c r="F71" s="84"/>
      <c r="G71" s="86"/>
      <c r="H71" s="87"/>
      <c r="I71" s="88"/>
      <c r="J71" s="126"/>
      <c r="K71" s="167"/>
      <c r="L71" s="80"/>
      <c r="M71" s="83"/>
      <c r="N71" s="83"/>
      <c r="O71" s="84"/>
      <c r="P71" s="86"/>
      <c r="Q71" s="87"/>
      <c r="R71" s="88"/>
      <c r="S71" s="126"/>
      <c r="T71" s="167"/>
      <c r="U71" s="80"/>
      <c r="V71" s="83"/>
      <c r="W71" s="83"/>
      <c r="X71" s="84"/>
      <c r="Y71" s="86"/>
      <c r="Z71" s="87"/>
      <c r="AA71" s="88"/>
      <c r="AB71" s="126"/>
      <c r="AC71" s="167"/>
      <c r="AD71" s="80"/>
      <c r="AE71" s="83"/>
      <c r="AF71" s="83"/>
      <c r="AG71" s="84"/>
      <c r="AH71" s="86"/>
      <c r="AI71" s="87"/>
      <c r="AJ71" s="93"/>
      <c r="AK71" s="128"/>
      <c r="AL71" s="167"/>
      <c r="AM71" s="96"/>
    </row>
    <row r="72" spans="1:39" s="123" customFormat="1" ht="18.75" customHeight="1">
      <c r="A72" s="79"/>
      <c r="B72" s="45" t="s">
        <v>40</v>
      </c>
      <c r="C72" s="80">
        <v>1</v>
      </c>
      <c r="D72" s="83" t="str">
        <f>IF(ISNUMBER(VLOOKUP(C72,'[1]女子プロ編決勝入力  '!$AW$38:$BG$69,7,0)),VLOOKUP(C72,'[1]女子プロ編決勝入力  '!$AW$38:$BG$69,3,0),"")</f>
        <v>濵谷　優</v>
      </c>
      <c r="E72" s="83" t="str">
        <f>IF(ISNUMBER(VLOOKUP(C72,'[1]女子プロ編決勝入力  '!$AW$38:$BG$69,7,0)),VLOOKUP(C72,'[1]女子プロ編決勝入力  '!$AW$38:$BG$69,5,0),"")</f>
        <v>出町</v>
      </c>
      <c r="F72" s="84">
        <f>IF(ISNUMBER(VLOOKUP(C72,'[1]女子プロ編決勝入力  '!$AW$38:$BG$69,7,0)),VLOOKUP(C72,'[1]女子プロ編決勝入力  '!$AW$38:$BG$69,4,0),"")</f>
        <v>1</v>
      </c>
      <c r="G72" s="86">
        <f>IF(ISNUMBER(VLOOKUP(C72,'[1]女子プロ編決勝入力  '!$AW$38:$BG$69,7,0)),VLOOKUP(C72,'[1]女子プロ編決勝入力  '!$AW$38:$BG$69,11,0),"")</f>
      </c>
      <c r="H72" s="99" t="str">
        <f>IF(ISNUMBER(VLOOKUP(C72,'[1]女子プロ編決勝入力  '!$AW$38:$BG$69,7,0)),VLOOKUP(C72,'[1]女子プロ編決勝入力  '!$AW$38:$BG$69,9,0),"")</f>
        <v>４ｍ３４</v>
      </c>
      <c r="I72" s="99" t="str">
        <f>IF(ISNUMBER(VLOOKUP(C72,'[1]女子プロ編決勝入力  '!$AW$38:$BG$69,7,0)),VLOOKUP(C72,'[1]女子プロ編決勝入力  '!$AW$38:$BG$69,10,0),"")</f>
        <v>(+1.9)</v>
      </c>
      <c r="J72" s="124">
        <f>IF(ISNUMBER(VLOOKUP(C72,'[1]女子プロ編決勝入力  '!$AW$38:$BJ$69,7,0)),VLOOKUP(C72,'[1]女子プロ編決勝入力  '!$AW$38:$BJ$69,14,0),"")</f>
        <v>0</v>
      </c>
      <c r="K72" s="125">
        <f>VLOOKUP(C72,'[1]学校得点'!$B$60:$C$135,2,0)</f>
        <v>8</v>
      </c>
      <c r="L72" s="80">
        <v>2</v>
      </c>
      <c r="M72" s="83" t="str">
        <f>IF(ISNUMBER(VLOOKUP(L72,'[1]女子プロ編決勝入力  '!$AW$38:$BG$69,7,0)),VLOOKUP(L72,'[1]女子プロ編決勝入力  '!$AW$38:$BG$69,3,0),"")</f>
        <v>山田　めぐ</v>
      </c>
      <c r="N72" s="83" t="str">
        <f>IF(ISNUMBER(VLOOKUP(L72,'[1]女子プロ編決勝入力  '!$AW$38:$BG$69,7,0)),VLOOKUP(L72,'[1]女子プロ編決勝入力  '!$AW$38:$BG$69,5,0),"")</f>
        <v>吉江</v>
      </c>
      <c r="O72" s="84">
        <f>IF(ISNUMBER(VLOOKUP(L72,'[1]女子プロ編決勝入力  '!$AW$38:$BG$69,7,0)),VLOOKUP(L72,'[1]女子プロ編決勝入力  '!$AW$38:$BG$69,4,0),"")</f>
        <v>1</v>
      </c>
      <c r="P72" s="86">
        <f>IF(ISNUMBER(VLOOKUP(L72,'[1]女子プロ編決勝入力  '!$AW$38:$BG$69,7,0)),VLOOKUP(L72,'[1]女子プロ編決勝入力  '!$AW$38:$BG$69,11,0),"")</f>
      </c>
      <c r="Q72" s="99" t="str">
        <f>IF(ISNUMBER(VLOOKUP(L72,'[1]女子プロ編決勝入力  '!$AW$38:$BG$69,7,0)),VLOOKUP(L72,'[1]女子プロ編決勝入力  '!$AW$38:$BG$69,9,0),"")</f>
        <v>４ｍ２３</v>
      </c>
      <c r="R72" s="99" t="str">
        <f>IF(ISNUMBER(VLOOKUP(L72,'[1]女子プロ編決勝入力  '!$AW$38:$BG$69,7,0)),VLOOKUP(L72,'[1]女子プロ編決勝入力  '!$AW$38:$BG$69,10,0),"")</f>
        <v>(+1.5)</v>
      </c>
      <c r="S72" s="124">
        <f>IF(ISNUMBER(VLOOKUP(L72,'[1]女子プロ編決勝入力  '!$AW$38:$BJ$69,7,0)),VLOOKUP(L72,'[1]女子プロ編決勝入力  '!$AW$38:$BJ$69,14,0),"")</f>
        <v>0</v>
      </c>
      <c r="T72" s="125">
        <f>VLOOKUP(L72,'[1]学校得点'!$B$60:$C$135,2,0)</f>
        <v>7</v>
      </c>
      <c r="U72" s="80">
        <v>3</v>
      </c>
      <c r="V72" s="83" t="str">
        <f>IF(ISNUMBER(VLOOKUP(U72,'[1]女子プロ編決勝入力  '!$AW$38:$BG$69,7,0)),VLOOKUP(U72,'[1]女子プロ編決勝入力  '!$AW$38:$BG$69,3,0),"")</f>
        <v>山本　南穂</v>
      </c>
      <c r="W72" s="83" t="str">
        <f>IF(ISNUMBER(VLOOKUP(U72,'[1]女子プロ編決勝入力  '!$AW$38:$BG$69,7,0)),VLOOKUP(U72,'[1]女子プロ編決勝入力  '!$AW$38:$BG$69,5,0),"")</f>
        <v>庄川</v>
      </c>
      <c r="X72" s="84">
        <f>IF(ISNUMBER(VLOOKUP(U72,'[1]女子プロ編決勝入力  '!$AW$38:$BG$69,7,0)),VLOOKUP(U72,'[1]女子プロ編決勝入力  '!$AW$38:$BG$69,4,0),"")</f>
        <v>1</v>
      </c>
      <c r="Y72" s="86">
        <f>IF(ISNUMBER(VLOOKUP(U72,'[1]女子プロ編決勝入力  '!$AW$38:$BG$69,7,0)),VLOOKUP(U72,'[1]女子プロ編決勝入力  '!$AW$38:$BG$69,11,0),"")</f>
      </c>
      <c r="Z72" s="99" t="str">
        <f>IF(ISNUMBER(VLOOKUP(U72,'[1]女子プロ編決勝入力  '!$AW$38:$BG$69,7,0)),VLOOKUP(U72,'[1]女子プロ編決勝入力  '!$AW$38:$BG$69,9,0),"")</f>
        <v>４ｍ０９</v>
      </c>
      <c r="AA72" s="99" t="str">
        <f>IF(ISNUMBER(VLOOKUP(U72,'[1]女子プロ編決勝入力  '!$AW$38:$BG$69,7,0)),VLOOKUP(U72,'[1]女子プロ編決勝入力  '!$AW$38:$BG$69,10,0),"")</f>
        <v>(+1.6)</v>
      </c>
      <c r="AB72" s="124">
        <f>IF(ISNUMBER(VLOOKUP(U72,'[1]女子プロ編決勝入力  '!$AW$38:$BJ$69,7,0)),VLOOKUP(U72,'[1]女子プロ編決勝入力  '!$AW$38:$BJ$69,14,0),"")</f>
        <v>0</v>
      </c>
      <c r="AC72" s="125">
        <f>VLOOKUP(U72,'[1]学校得点'!$B$60:$C$135,2,0)</f>
        <v>6</v>
      </c>
      <c r="AD72" s="80">
        <v>4</v>
      </c>
      <c r="AE72" s="83" t="str">
        <f>IF(ISNUMBER(VLOOKUP(AD72,'[1]女子プロ編決勝入力  '!$AW$38:$BG$69,7,0)),VLOOKUP(AD72,'[1]女子プロ編決勝入力  '!$AW$38:$BG$69,3,0),"")</f>
        <v>齊藤　奏穂音</v>
      </c>
      <c r="AF72" s="83" t="str">
        <f>IF(ISNUMBER(VLOOKUP(AD72,'[1]女子プロ編決勝入力  '!$AW$38:$BG$69,7,0)),VLOOKUP(AD72,'[1]女子プロ編決勝入力  '!$AW$38:$BG$69,5,0),"")</f>
        <v>福野</v>
      </c>
      <c r="AG72" s="84">
        <f>IF(ISNUMBER(VLOOKUP(AD72,'[1]女子プロ編決勝入力  '!$AW$38:$BG$69,7,0)),VLOOKUP(AD72,'[1]女子プロ編決勝入力  '!$AW$38:$BG$69,4,0),"")</f>
        <v>1</v>
      </c>
      <c r="AH72" s="86">
        <f>IF(ISNUMBER(VLOOKUP(AD72,'[1]女子プロ編決勝入力  '!$AW$38:$BG$69,7,0)),VLOOKUP(AD72,'[1]女子プロ編決勝入力  '!$AW$38:$BG$69,11,0),"")</f>
      </c>
      <c r="AI72" s="99" t="str">
        <f>IF(ISNUMBER(VLOOKUP(AD72,'[1]女子プロ編決勝入力  '!$AW$38:$BG$69,7,0)),VLOOKUP(AD72,'[1]女子プロ編決勝入力  '!$AW$38:$BG$69,9,0),"")</f>
        <v>３ｍ９５</v>
      </c>
      <c r="AJ72" s="99" t="str">
        <f>IF(ISNUMBER(VLOOKUP(AD72,'[1]女子プロ編決勝入力  '!$AW$38:$BG$69,7,0)),VLOOKUP(AD72,'[1]女子プロ編決勝入力  '!$AW$38:$BG$69,10,0),"")</f>
        <v>(+1.6)</v>
      </c>
      <c r="AK72" s="124">
        <f>IF(ISNUMBER(VLOOKUP(AD72,'[1]女子プロ編決勝入力  '!$AW$38:$BJ$69,7,0)),VLOOKUP(AD72,'[1]女子プロ編決勝入力  '!$AW$38:$BJ$69,14,0),"")</f>
        <v>0</v>
      </c>
      <c r="AL72" s="125">
        <f>VLOOKUP(AD72,'[1]学校得点'!$B$60:$C$135,2,0)</f>
        <v>5</v>
      </c>
      <c r="AM72" s="96"/>
    </row>
    <row r="73" spans="1:39" s="123" customFormat="1" ht="18.75" customHeight="1">
      <c r="A73" s="79" t="s">
        <v>27</v>
      </c>
      <c r="B73" s="45"/>
      <c r="C73" s="80">
        <v>5</v>
      </c>
      <c r="D73" s="83" t="str">
        <f>IF(ISNUMBER(VLOOKUP(C73,'[1]女子プロ編決勝入力  '!$AW$38:$BG$69,7,0)),VLOOKUP(C73,'[1]女子プロ編決勝入力  '!$AW$38:$BG$69,3,0),"")</f>
        <v>荒井　彩良</v>
      </c>
      <c r="E73" s="83" t="str">
        <f>IF(ISNUMBER(VLOOKUP(C73,'[1]女子プロ編決勝入力  '!$AW$38:$BG$69,7,0)),VLOOKUP(C73,'[1]女子プロ編決勝入力  '!$AW$38:$BG$69,5,0),"")</f>
        <v>福光</v>
      </c>
      <c r="F73" s="84">
        <f>IF(ISNUMBER(VLOOKUP(C73,'[1]女子プロ編決勝入力  '!$AW$38:$BG$69,7,0)),VLOOKUP(C73,'[1]女子プロ編決勝入力  '!$AW$38:$BG$69,4,0),"")</f>
        <v>1</v>
      </c>
      <c r="G73" s="86">
        <f>IF(ISNUMBER(VLOOKUP(C73,'[1]女子プロ編決勝入力  '!$AW$38:$BG$69,7,0)),VLOOKUP(C73,'[1]女子プロ編決勝入力  '!$AW$38:$BG$69,11,0),"")</f>
      </c>
      <c r="H73" s="99" t="str">
        <f>IF(ISNUMBER(VLOOKUP(C73,'[1]女子プロ編決勝入力  '!$AW$38:$BG$69,7,0)),VLOOKUP(C73,'[1]女子プロ編決勝入力  '!$AW$38:$BG$69,9,0),"")</f>
        <v>３ｍ８７</v>
      </c>
      <c r="I73" s="99" t="str">
        <f>IF(ISNUMBER(VLOOKUP(C73,'[1]女子プロ編決勝入力  '!$AW$38:$BG$69,7,0)),VLOOKUP(C73,'[1]女子プロ編決勝入力  '!$AW$38:$BG$69,10,0),"")</f>
        <v>(+1.5)</v>
      </c>
      <c r="J73" s="124">
        <f>IF(ISNUMBER(VLOOKUP(C73,'[1]女子プロ編決勝入力  '!$AW$38:$BJ$69,7,0)),VLOOKUP(C73,'[1]女子プロ編決勝入力  '!$AW$38:$BJ$69,14,0),"")</f>
        <v>0</v>
      </c>
      <c r="K73" s="125">
        <f>VLOOKUP(C73,'[1]学校得点'!$B$60:$C$135,2,0)</f>
        <v>4</v>
      </c>
      <c r="L73" s="80">
        <v>6</v>
      </c>
      <c r="M73" s="83" t="str">
        <f>IF(ISNUMBER(VLOOKUP(L73,'[1]女子プロ編決勝入力  '!$AW$38:$BG$69,7,0)),VLOOKUP(L73,'[1]女子プロ編決勝入力  '!$AW$38:$BG$69,3,0),"")</f>
        <v>荒井　奏</v>
      </c>
      <c r="N73" s="83" t="str">
        <f>IF(ISNUMBER(VLOOKUP(L73,'[1]女子プロ編決勝入力  '!$AW$38:$BG$69,7,0)),VLOOKUP(L73,'[1]女子プロ編決勝入力  '!$AW$38:$BG$69,5,0),"")</f>
        <v>福光</v>
      </c>
      <c r="O73" s="84">
        <f>IF(ISNUMBER(VLOOKUP(L73,'[1]女子プロ編決勝入力  '!$AW$38:$BG$69,7,0)),VLOOKUP(L73,'[1]女子プロ編決勝入力  '!$AW$38:$BG$69,4,0),"")</f>
        <v>1</v>
      </c>
      <c r="P73" s="86">
        <f>IF(ISNUMBER(VLOOKUP(L73,'[1]女子プロ編決勝入力  '!$AW$38:$BG$69,7,0)),VLOOKUP(L73,'[1]女子プロ編決勝入力  '!$AW$38:$BG$69,11,0),"")</f>
      </c>
      <c r="Q73" s="99" t="str">
        <f>IF(ISNUMBER(VLOOKUP(L73,'[1]女子プロ編決勝入力  '!$AW$38:$BG$69,7,0)),VLOOKUP(L73,'[1]女子プロ編決勝入力  '!$AW$38:$BG$69,9,0),"")</f>
        <v>３ｍ８４</v>
      </c>
      <c r="R73" s="99" t="str">
        <f>IF(ISNUMBER(VLOOKUP(L73,'[1]女子プロ編決勝入力  '!$AW$38:$BG$69,7,0)),VLOOKUP(L73,'[1]女子プロ編決勝入力  '!$AW$38:$BG$69,10,0),"")</f>
        <v>(+1.3)</v>
      </c>
      <c r="S73" s="124">
        <f>IF(ISNUMBER(VLOOKUP(L73,'[1]女子プロ編決勝入力  '!$AW$38:$BJ$69,7,0)),VLOOKUP(L73,'[1]女子プロ編決勝入力  '!$AW$38:$BJ$69,14,0),"")</f>
        <v>0</v>
      </c>
      <c r="T73" s="125">
        <f>VLOOKUP(L73,'[1]学校得点'!$B$60:$C$135,2,0)</f>
        <v>3</v>
      </c>
      <c r="U73" s="80">
        <v>7</v>
      </c>
      <c r="V73" s="83" t="str">
        <f>IF(ISNUMBER(VLOOKUP(U73,'[1]女子プロ編決勝入力  '!$AW$38:$BG$69,7,0)),VLOOKUP(U73,'[1]女子プロ編決勝入力  '!$AW$38:$BG$69,3,0),"")</f>
        <v>内山　莉菜</v>
      </c>
      <c r="W73" s="83" t="str">
        <f>IF(ISNUMBER(VLOOKUP(U73,'[1]女子プロ編決勝入力  '!$AW$38:$BG$69,7,0)),VLOOKUP(U73,'[1]女子プロ編決勝入力  '!$AW$38:$BG$69,5,0),"")</f>
        <v>福野</v>
      </c>
      <c r="X73" s="84">
        <f>IF(ISNUMBER(VLOOKUP(U73,'[1]女子プロ編決勝入力  '!$AW$38:$BG$69,7,0)),VLOOKUP(U73,'[1]女子プロ編決勝入力  '!$AW$38:$BG$69,4,0),"")</f>
        <v>1</v>
      </c>
      <c r="Y73" s="86">
        <f>IF(ISNUMBER(VLOOKUP(U73,'[1]女子プロ編決勝入力  '!$AW$38:$BG$69,7,0)),VLOOKUP(U73,'[1]女子プロ編決勝入力  '!$AW$38:$BG$69,11,0),"")</f>
      </c>
      <c r="Z73" s="99" t="str">
        <f>IF(ISNUMBER(VLOOKUP(U73,'[1]女子プロ編決勝入力  '!$AW$38:$BG$69,7,0)),VLOOKUP(U73,'[1]女子プロ編決勝入力  '!$AW$38:$BG$69,9,0),"")</f>
        <v>３ｍ８２</v>
      </c>
      <c r="AA73" s="99" t="str">
        <f>IF(ISNUMBER(VLOOKUP(U73,'[1]女子プロ編決勝入力  '!$AW$38:$BG$69,7,0)),VLOOKUP(U73,'[1]女子プロ編決勝入力  '!$AW$38:$BG$69,10,0),"")</f>
        <v>(+1.4)</v>
      </c>
      <c r="AB73" s="124">
        <f>IF(ISNUMBER(VLOOKUP(U73,'[1]女子プロ編決勝入力  '!$AW$38:$BJ$69,7,0)),VLOOKUP(U73,'[1]女子プロ編決勝入力  '!$AW$38:$BJ$69,14,0),"")</f>
        <v>0</v>
      </c>
      <c r="AC73" s="125">
        <f>VLOOKUP(U73,'[1]学校得点'!$B$60:$C$135,2,0)</f>
        <v>2</v>
      </c>
      <c r="AD73" s="80">
        <v>8</v>
      </c>
      <c r="AE73" s="83" t="str">
        <f>IF(ISNUMBER(VLOOKUP(AD73,'[1]女子プロ編決勝入力  '!$AW$38:$BG$69,7,0)),VLOOKUP(AD73,'[1]女子プロ編決勝入力  '!$AW$38:$BG$69,3,0),"")</f>
        <v>今井　美玖</v>
      </c>
      <c r="AF73" s="83" t="str">
        <f>IF(ISNUMBER(VLOOKUP(AD73,'[1]女子プロ編決勝入力  '!$AW$38:$BG$69,7,0)),VLOOKUP(AD73,'[1]女子プロ編決勝入力  '!$AW$38:$BG$69,5,0),"")</f>
        <v>井口</v>
      </c>
      <c r="AG73" s="84">
        <f>IF(ISNUMBER(VLOOKUP(AD73,'[1]女子プロ編決勝入力  '!$AW$38:$BG$69,7,0)),VLOOKUP(AD73,'[1]女子プロ編決勝入力  '!$AW$38:$BG$69,4,0),"")</f>
        <v>1</v>
      </c>
      <c r="AH73" s="86">
        <f>IF(ISNUMBER(VLOOKUP(AD73,'[1]女子プロ編決勝入力  '!$AW$38:$BG$69,7,0)),VLOOKUP(AD73,'[1]女子プロ編決勝入力  '!$AW$38:$BG$69,11,0),"")</f>
      </c>
      <c r="AI73" s="99" t="str">
        <f>IF(ISNUMBER(VLOOKUP(AD73,'[1]女子プロ編決勝入力  '!$AW$38:$BG$69,7,0)),VLOOKUP(AD73,'[1]女子プロ編決勝入力  '!$AW$38:$BG$69,9,0),"")</f>
        <v>３ｍ８０</v>
      </c>
      <c r="AJ73" s="99" t="str">
        <f>IF(ISNUMBER(VLOOKUP(AD73,'[1]女子プロ編決勝入力  '!$AW$38:$BG$69,7,0)),VLOOKUP(AD73,'[1]女子プロ編決勝入力  '!$AW$38:$BG$69,10,0),"")</f>
        <v>(+0.5)</v>
      </c>
      <c r="AK73" s="124">
        <f>IF(ISNUMBER(VLOOKUP(AD73,'[1]女子プロ編決勝入力  '!$AW$38:$BJ$69,7,0)),VLOOKUP(AD73,'[1]女子プロ編決勝入力  '!$AW$38:$BJ$69,14,0),"")</f>
        <v>0</v>
      </c>
      <c r="AL73" s="125">
        <f>VLOOKUP(AD73,'[1]学校得点'!$B$60:$C$135,2,0)</f>
        <v>1</v>
      </c>
      <c r="AM73" s="96"/>
    </row>
    <row r="74" spans="1:39" s="123" customFormat="1" ht="18.75" customHeight="1">
      <c r="A74" s="79"/>
      <c r="B74" s="45"/>
      <c r="C74" s="80"/>
      <c r="D74" s="83"/>
      <c r="E74" s="83"/>
      <c r="F74" s="84"/>
      <c r="G74" s="86"/>
      <c r="H74" s="87"/>
      <c r="I74" s="88"/>
      <c r="J74" s="126"/>
      <c r="K74" s="167"/>
      <c r="L74" s="80"/>
      <c r="M74" s="83"/>
      <c r="N74" s="83"/>
      <c r="O74" s="84"/>
      <c r="P74" s="86"/>
      <c r="Q74" s="87"/>
      <c r="R74" s="88"/>
      <c r="S74" s="126"/>
      <c r="T74" s="167"/>
      <c r="U74" s="80"/>
      <c r="V74" s="83"/>
      <c r="W74" s="83"/>
      <c r="X74" s="84"/>
      <c r="Y74" s="86"/>
      <c r="Z74" s="87"/>
      <c r="AA74" s="88"/>
      <c r="AB74" s="126"/>
      <c r="AC74" s="167"/>
      <c r="AD74" s="80"/>
      <c r="AE74" s="83"/>
      <c r="AF74" s="83"/>
      <c r="AG74" s="84"/>
      <c r="AH74" s="86"/>
      <c r="AI74" s="87"/>
      <c r="AJ74" s="93"/>
      <c r="AK74" s="128"/>
      <c r="AL74" s="167"/>
      <c r="AM74" s="96"/>
    </row>
    <row r="75" spans="1:39" ht="18.75" customHeight="1">
      <c r="A75" s="79" t="s">
        <v>28</v>
      </c>
      <c r="B75" s="45" t="s">
        <v>41</v>
      </c>
      <c r="C75" s="80">
        <v>1</v>
      </c>
      <c r="D75" s="83" t="str">
        <f>IF(ISNUMBER(VLOOKUP(C75,'[1]女子プロ編決勝入力  '!$AW$74:$BG$105,7,0)),VLOOKUP(C75,'[1]女子プロ編決勝入力  '!$AW$74:$BG$105,3,0),"")</f>
        <v>氏家　凪咲</v>
      </c>
      <c r="E75" s="83" t="str">
        <f>IF(ISNUMBER(VLOOKUP(C75,'[1]女子プロ編決勝入力  '!$AW$74:$BG$105,7,0)),VLOOKUP(C75,'[1]女子プロ編決勝入力  '!$AW$74:$BG$105,5,0),"")</f>
        <v>福野</v>
      </c>
      <c r="F75" s="84">
        <f>IF(ISNUMBER(VLOOKUP(C75,'[1]女子プロ編決勝入力  '!$AW$74:$BG$105,7,0)),VLOOKUP(C75,'[1]女子プロ編決勝入力  '!$AW$74:$BG$105,4,0),"")</f>
        <v>3</v>
      </c>
      <c r="G75" s="86" t="str">
        <f>IF(ISNUMBER(VLOOKUP(C75,'[1]女子プロ編決勝入力  '!$AW$74:$BG$105,7,0)),VLOOKUP(C75,'[1]女子プロ編決勝入力  '!$AW$74:$BG$105,11,0),"")</f>
        <v>大会ﾀｲ</v>
      </c>
      <c r="H75" s="99" t="str">
        <f>IF(ISNUMBER(VLOOKUP(C75,'[1]女子プロ編決勝入力  '!$AW$74:$BG$105,7,0)),VLOOKUP(C75,'[1]女子プロ編決勝入力  '!$AW$74:$BG$105,9,0),"")</f>
        <v>５ｍ３７</v>
      </c>
      <c r="I75" s="99" t="str">
        <f>IF(ISNUMBER(VLOOKUP(C75,'[1]女子プロ編決勝入力  '!$AW$74:$BG$105,7,0)),VLOOKUP(C75,'[1]女子プロ編決勝入力  '!$AW$74:$BG$105,10,0),"")</f>
        <v>(-0.5)</v>
      </c>
      <c r="J75" s="124">
        <f>IF(ISNUMBER(VLOOKUP(C75,'[1]女子プロ編決勝入力  '!$AW$74:$BJ$105,7,0)),VLOOKUP(C75,'[1]女子プロ編決勝入力  '!$AW$74:$BJ$105,14,0),"")</f>
        <v>0</v>
      </c>
      <c r="K75" s="125">
        <f>VLOOKUP(C75,'[1]学校得点'!$B$60:$C$135,2,0)</f>
        <v>8</v>
      </c>
      <c r="L75" s="80">
        <v>2</v>
      </c>
      <c r="M75" s="83" t="str">
        <f>IF(ISNUMBER(VLOOKUP(L75,'[1]女子プロ編決勝入力  '!$AW$74:$BG$105,7,0)),VLOOKUP(L75,'[1]女子プロ編決勝入力  '!$AW$74:$BG$105,3,0),"")</f>
        <v>丹保　りら</v>
      </c>
      <c r="N75" s="83" t="str">
        <f>IF(ISNUMBER(VLOOKUP(L75,'[1]女子プロ編決勝入力  '!$AW$74:$BG$105,7,0)),VLOOKUP(L75,'[1]女子プロ編決勝入力  '!$AW$74:$BG$105,5,0),"")</f>
        <v>福光</v>
      </c>
      <c r="O75" s="84">
        <f>IF(ISNUMBER(VLOOKUP(L75,'[1]女子プロ編決勝入力  '!$AW$74:$BG$105,7,0)),VLOOKUP(L75,'[1]女子プロ編決勝入力  '!$AW$74:$BG$105,4,0),"")</f>
        <v>3</v>
      </c>
      <c r="P75" s="86">
        <f>IF(ISNUMBER(VLOOKUP(L75,'[1]女子プロ編決勝入力  '!$AW$74:$BG$105,7,0)),VLOOKUP(L75,'[1]女子プロ編決勝入力  '!$AW$74:$BG$105,11,0),"")</f>
      </c>
      <c r="Q75" s="99" t="str">
        <f>IF(ISNUMBER(VLOOKUP(L75,'[1]女子プロ編決勝入力  '!$AW$74:$BG$106,7,0)),VLOOKUP(L75,'[1]女子プロ編決勝入力  '!$AW$74:$BG$106,9,0),"")</f>
        <v>４ｍ７７</v>
      </c>
      <c r="R75" s="99" t="str">
        <f>IF(ISNUMBER(VLOOKUP(L75,'[1]女子プロ編決勝入力  '!$AW$74:$BG$105,7,0)),VLOOKUP(L75,'[1]女子プロ編決勝入力  '!$AW$74:$BG$105,10,0),"")</f>
        <v>(+0.4)</v>
      </c>
      <c r="S75" s="124">
        <f>IF(ISNUMBER(VLOOKUP(L75,'[1]女子プロ編決勝入力  '!$AW$74:$BJ$105,7,0)),VLOOKUP(L75,'[1]女子プロ編決勝入力  '!$AW$74:$BJ$105,14,0),"")</f>
        <v>0</v>
      </c>
      <c r="T75" s="125">
        <f>VLOOKUP(L75,'[1]学校得点'!$B$60:$C$135,2,0)</f>
        <v>7</v>
      </c>
      <c r="U75" s="80">
        <v>3</v>
      </c>
      <c r="V75" s="83" t="str">
        <f>IF(ISNUMBER(VLOOKUP(U75,'[1]女子プロ編決勝入力  '!$AW$74:$BG$106,7,0)),VLOOKUP(U75,'[1]女子プロ編決勝入力  '!$AW$74:$BG$106,3,0),"")</f>
        <v>中居　麻由子</v>
      </c>
      <c r="W75" s="83" t="str">
        <f>IF(ISNUMBER(VLOOKUP(U75,'[1]女子プロ編決勝入力  '!$AW$74:$BG$106,7,0)),VLOOKUP(U75,'[1]女子プロ編決勝入力  '!$AW$74:$BG$106,5,0),"")</f>
        <v>福光</v>
      </c>
      <c r="X75" s="84">
        <f>IF(ISNUMBER(VLOOKUP(U75,'[1]女子プロ編決勝入力  '!$AW$74:$BG$106,7,0)),VLOOKUP(U75,'[1]女子プロ編決勝入力  '!$AW$74:$BG$106,4,0),"")</f>
        <v>3</v>
      </c>
      <c r="Y75" s="86">
        <f>IF(ISNUMBER(VLOOKUP(U75,'[1]女子プロ編決勝入力  '!$AW$74:$BG$106,7,0)),VLOOKUP(U75,'[1]女子プロ編決勝入力  '!$AW$74:$BG$106,11,0),"")</f>
      </c>
      <c r="Z75" s="99" t="str">
        <f>IF(ISNUMBER(VLOOKUP(U75,'[1]女子プロ編決勝入力  '!$AW$74:$BG$106,7,0)),VLOOKUP(U75,'[1]女子プロ編決勝入力  '!$AW$74:$BG$106,9,0),"")</f>
        <v>４ｍ６３</v>
      </c>
      <c r="AA75" s="99" t="str">
        <f>IF(ISNUMBER(VLOOKUP(U75,'[1]女子プロ編決勝入力  '!$AW$74:$BG$106,7,0)),VLOOKUP(U75,'[1]女子プロ編決勝入力  '!$AW$74:$BG$106,10,0),"")</f>
        <v>(+0.5)</v>
      </c>
      <c r="AB75" s="124">
        <f>IF(ISNUMBER(VLOOKUP(U75,'[1]女子プロ編決勝入力  '!$AW$74:$BJ$105,7,0)),VLOOKUP(U75,'[1]女子プロ編決勝入力  '!$AW$74:$BJ$105,14,0),"")</f>
        <v>0</v>
      </c>
      <c r="AC75" s="125">
        <f>VLOOKUP(U75,'[1]学校得点'!$B$60:$C$135,2,0)</f>
        <v>6</v>
      </c>
      <c r="AD75" s="80">
        <v>4</v>
      </c>
      <c r="AE75" s="83" t="str">
        <f>IF(ISNUMBER(VLOOKUP(AD75,'[1]女子プロ編決勝入力  '!$AW$74:$BG$105,7,0)),VLOOKUP(AD75,'[1]女子プロ編決勝入力  '!$AW$74:$BG$105,3,0),"")</f>
        <v>今川　未結</v>
      </c>
      <c r="AF75" s="83" t="str">
        <f>IF(ISNUMBER(VLOOKUP(AD75,'[1]女子プロ編決勝入力  '!$AW$74:$BG$105,7,0)),VLOOKUP(AD75,'[1]女子プロ編決勝入力  '!$AW$74:$BG$105,5,0),"")</f>
        <v>般若</v>
      </c>
      <c r="AG75" s="84">
        <f>IF(ISNUMBER(VLOOKUP(AD75,'[1]女子プロ編決勝入力  '!$AW$74:$BG$105,7,0)),VLOOKUP(AD75,'[1]女子プロ編決勝入力  '!$AW$74:$BG$105,4,0),"")</f>
        <v>2</v>
      </c>
      <c r="AH75" s="86">
        <f>IF(ISNUMBER(VLOOKUP(AD75,'[1]女子プロ編決勝入力  '!$AW$74:$BG$105,7,0)),VLOOKUP(AD75,'[1]女子プロ編決勝入力  '!$AW$74:$BG$105,11,0),"")</f>
      </c>
      <c r="AI75" s="99" t="str">
        <f>IF(ISNUMBER(VLOOKUP(AD75,'[1]女子プロ編決勝入力  '!$AW$74:$BG$105,7,0)),VLOOKUP(AD75,'[1]女子プロ編決勝入力  '!$AW$74:$BG$105,9,0),"")</f>
        <v>４ｍ４８</v>
      </c>
      <c r="AJ75" s="99" t="str">
        <f>IF(ISNUMBER(VLOOKUP(AD75,'[1]女子プロ編決勝入力  '!$AW$74:$BG$105,7,0)),VLOOKUP(AD75,'[1]女子プロ編決勝入力  '!$AW$74:$BG$105,10,0),"")</f>
        <v>(+0.2)</v>
      </c>
      <c r="AK75" s="124">
        <f>IF(ISNUMBER(VLOOKUP(AD75,'[1]女子プロ編決勝入力  '!$AW$74:$BJ$105,7,0)),VLOOKUP(AD75,'[1]女子プロ編決勝入力  '!$AW$74:$BJ$105,14,0),"")</f>
        <v>0</v>
      </c>
      <c r="AL75" s="125">
        <f>VLOOKUP(AD75,'[1]学校得点'!$B$60:$C$135,2,0)</f>
        <v>5</v>
      </c>
      <c r="AM75" s="96"/>
    </row>
    <row r="76" spans="1:39" ht="18.75" customHeight="1">
      <c r="A76" s="79"/>
      <c r="B76" s="45"/>
      <c r="C76" s="80">
        <v>5</v>
      </c>
      <c r="D76" s="83" t="str">
        <f>IF(ISNUMBER(VLOOKUP(C76,'[1]女子プロ編決勝入力  '!$AW$74:$BG$105,7,0)),VLOOKUP(C76,'[1]女子プロ編決勝入力  '!$AW$74:$BG$105,3,0),"")</f>
        <v>辻井　茉希</v>
      </c>
      <c r="E76" s="83" t="str">
        <f>IF(ISNUMBER(VLOOKUP(C76,'[1]女子プロ編決勝入力  '!$AW$74:$BG$105,7,0)),VLOOKUP(C76,'[1]女子プロ編決勝入力  '!$AW$74:$BG$105,5,0),"")</f>
        <v>庄西</v>
      </c>
      <c r="F76" s="84">
        <f>IF(ISNUMBER(VLOOKUP(C76,'[1]女子プロ編決勝入力  '!$AW$74:$BG$105,7,0)),VLOOKUP(C76,'[1]女子プロ編決勝入力  '!$AW$74:$BG$105,4,0),"")</f>
        <v>2</v>
      </c>
      <c r="G76" s="86">
        <f>IF(ISNUMBER(VLOOKUP(C76,'[1]女子プロ編決勝入力  '!$AW$74:$BG$105,7,0)),VLOOKUP(C76,'[1]女子プロ編決勝入力  '!$AW$74:$BG$105,11,0),"")</f>
      </c>
      <c r="H76" s="99" t="str">
        <f>IF(ISNUMBER(VLOOKUP(C76,'[1]女子プロ編決勝入力  '!$AW$74:$BG$105,7,0)),VLOOKUP(C76,'[1]女子プロ編決勝入力  '!$AW$74:$BG$105,9,0),"")</f>
        <v>４ｍ１１</v>
      </c>
      <c r="I76" s="99" t="str">
        <f>IF(ISNUMBER(VLOOKUP(C76,'[1]女子プロ編決勝入力  '!$AW$74:$BG$105,7,0)),VLOOKUP(C76,'[1]女子プロ編決勝入力  '!$AW$74:$BG$105,10,0),"")</f>
        <v>(+0.2)</v>
      </c>
      <c r="J76" s="124">
        <f>IF(ISNUMBER(VLOOKUP(C76,'[1]女子プロ編決勝入力  '!$AW$74:$BJ$105,7,0)),VLOOKUP(C76,'[1]女子プロ編決勝入力  '!$AW$74:$BJ$105,14,0),"")</f>
        <v>0</v>
      </c>
      <c r="K76" s="125">
        <f>VLOOKUP(C76,'[1]学校得点'!$B$60:$C$135,2,0)</f>
        <v>4</v>
      </c>
      <c r="L76" s="80">
        <v>6</v>
      </c>
      <c r="M76" s="83" t="str">
        <f>IF(ISNUMBER(VLOOKUP(L76,'[1]女子プロ編決勝入力  '!$AW$74:$BG$105,7,0)),VLOOKUP(L76,'[1]女子プロ編決勝入力  '!$AW$74:$BG$105,3,0),"")</f>
        <v>西尾　亜祐美</v>
      </c>
      <c r="N76" s="83" t="str">
        <f>IF(ISNUMBER(VLOOKUP(L76,'[1]女子プロ編決勝入力  '!$AW$74:$BG$105,7,0)),VLOOKUP(L76,'[1]女子プロ編決勝入力  '!$AW$74:$BG$105,5,0),"")</f>
        <v>津沢</v>
      </c>
      <c r="O76" s="84">
        <f>IF(ISNUMBER(VLOOKUP(L76,'[1]女子プロ編決勝入力  '!$AW$74:$BG$105,7,0)),VLOOKUP(L76,'[1]女子プロ編決勝入力  '!$AW$74:$BG$105,4,0),"")</f>
        <v>3</v>
      </c>
      <c r="P76" s="86">
        <f>IF(ISNUMBER(VLOOKUP(L76,'[1]女子プロ編決勝入力  '!$AW$74:$BG$105,7,0)),VLOOKUP(L76,'[1]女子プロ編決勝入力  '!$AW$74:$BG$105,11,0),"")</f>
      </c>
      <c r="Q76" s="99" t="str">
        <f>IF(ISNUMBER(VLOOKUP(L76,'[1]女子プロ編決勝入力  '!$AW$74:$BG$105,7,0)),VLOOKUP(L76,'[1]女子プロ編決勝入力  '!$AW$74:$BG$105,9,0),"")</f>
        <v>４ｍ１１</v>
      </c>
      <c r="R76" s="99" t="str">
        <f>IF(ISNUMBER(VLOOKUP(L76,'[1]女子プロ編決勝入力  '!$AW$74:$BG$105,7,0)),VLOOKUP(L76,'[1]女子プロ編決勝入力  '!$AW$74:$BG$105,10,0),"")</f>
        <v>(+0.4)</v>
      </c>
      <c r="S76" s="124">
        <f>IF(ISNUMBER(VLOOKUP(L76,'[1]女子プロ編決勝入力  '!$AW$74:$BJ$105,7,0)),VLOOKUP(L76,'[1]女子プロ編決勝入力  '!$AW$74:$BJ$105,14,0),"")</f>
        <v>0</v>
      </c>
      <c r="T76" s="125">
        <f>VLOOKUP(L76,'[1]学校得点'!$B$60:$C$135,2,0)</f>
        <v>3</v>
      </c>
      <c r="U76" s="80">
        <v>7</v>
      </c>
      <c r="V76" s="83" t="str">
        <f>IF(ISNUMBER(VLOOKUP(U76,'[1]女子プロ編決勝入力  '!$AW$74:$BG$105,7,0)),VLOOKUP(U76,'[1]女子プロ編決勝入力  '!$AW$74:$BG$105,3,0),"")</f>
        <v>齋藤　里菜</v>
      </c>
      <c r="W76" s="83" t="str">
        <f>IF(ISNUMBER(VLOOKUP(U76,'[1]女子プロ編決勝入力  '!$AW$74:$BG$105,7,0)),VLOOKUP(U76,'[1]女子プロ編決勝入力  '!$AW$74:$BG$105,5,0),"")</f>
        <v>井波</v>
      </c>
      <c r="X76" s="84">
        <f>IF(ISNUMBER(VLOOKUP(U76,'[1]女子プロ編決勝入力  '!$AW$74:$BG$105,7,0)),VLOOKUP(U76,'[1]女子プロ編決勝入力  '!$AW$74:$BG$105,4,0),"")</f>
        <v>2</v>
      </c>
      <c r="Y76" s="86">
        <f>IF(ISNUMBER(VLOOKUP(U76,'[1]女子プロ編決勝入力  '!$AW$74:$BG$105,7,0)),VLOOKUP(U76,'[1]女子プロ編決勝入力  '!$AW$74:$BG$105,11,0),"")</f>
      </c>
      <c r="Z76" s="99" t="str">
        <f>IF(ISNUMBER(VLOOKUP(U76,'[1]女子プロ編決勝入力  '!$AW$74:$BG$105,7,0)),VLOOKUP(U76,'[1]女子プロ編決勝入力  '!$AW$74:$BG$105,9,0),"")</f>
        <v>４ｍ０２</v>
      </c>
      <c r="AA76" s="99" t="str">
        <f>IF(ISNUMBER(VLOOKUP(U76,'[1]女子プロ編決勝入力  '!$AW$74:$BG$105,7,0)),VLOOKUP(U76,'[1]女子プロ編決勝入力  '!$AW$74:$BG$105,10,0),"")</f>
        <v>(+0.6)</v>
      </c>
      <c r="AB76" s="124">
        <f>IF(ISNUMBER(VLOOKUP(U76,'[1]女子プロ編決勝入力  '!$AW$74:$BJ$105,7,0)),VLOOKUP(U76,'[1]女子プロ編決勝入力  '!$AW$74:$BJ$105,14,0),"")</f>
        <v>0</v>
      </c>
      <c r="AC76" s="125">
        <f>VLOOKUP(U76,'[1]学校得点'!$B$60:$C$135,2,0)</f>
        <v>2</v>
      </c>
      <c r="AD76" s="80">
        <v>8</v>
      </c>
      <c r="AE76" s="83" t="str">
        <f>IF(ISNUMBER(VLOOKUP(AD76,'[1]女子プロ編決勝入力  '!$AW$74:$BG$105,7,0)),VLOOKUP(AD76,'[1]女子プロ編決勝入力  '!$AW$74:$BG$105,3,0),"")</f>
        <v>坂本　葵</v>
      </c>
      <c r="AF76" s="83" t="str">
        <f>IF(ISNUMBER(VLOOKUP(AD76,'[1]女子プロ編決勝入力  '!$AW$74:$BG$105,7,0)),VLOOKUP(AD76,'[1]女子プロ編決勝入力  '!$AW$74:$BG$105,5,0),"")</f>
        <v>庄西</v>
      </c>
      <c r="AG76" s="84">
        <f>IF(ISNUMBER(VLOOKUP(AD76,'[1]女子プロ編決勝入力  '!$AW$74:$BG$105,7,0)),VLOOKUP(AD76,'[1]女子プロ編決勝入力  '!$AW$74:$BG$105,4,0),"")</f>
        <v>2</v>
      </c>
      <c r="AH76" s="86">
        <f>IF(ISNUMBER(VLOOKUP(AD76,'[1]女子プロ編決勝入力  '!$AW$74:$BG$105,7,0)),VLOOKUP(AD76,'[1]女子プロ編決勝入力  '!$AW$74:$BG$105,11,0),"")</f>
      </c>
      <c r="AI76" s="99" t="str">
        <f>IF(ISNUMBER(VLOOKUP(AD76,'[1]女子プロ編決勝入力  '!$AW$74:$BG$105,7,0)),VLOOKUP(AD76,'[1]女子プロ編決勝入力  '!$AW$74:$BG$105,9,0),"")</f>
        <v>３ｍ９９</v>
      </c>
      <c r="AJ76" s="99" t="str">
        <f>IF(ISNUMBER(VLOOKUP(AD76,'[1]女子プロ編決勝入力  '!$AW$74:$BG$105,7,0)),VLOOKUP(AD76,'[1]女子プロ編決勝入力  '!$AW$74:$BG$105,10,0),"")</f>
        <v>(+0.1)</v>
      </c>
      <c r="AK76" s="124">
        <f>IF(ISNUMBER(VLOOKUP(AD76,'[1]女子プロ編決勝入力  '!$AW$74:$BJ$105,7,0)),VLOOKUP(AD76,'[1]女子プロ編決勝入力  '!$AW$74:$BJ$105,14,0),"")</f>
        <v>0</v>
      </c>
      <c r="AL76" s="125">
        <f>VLOOKUP(AD76,'[1]学校得点'!$B$60:$C$135,2,0)</f>
        <v>1</v>
      </c>
      <c r="AM76" s="96"/>
    </row>
    <row r="77" spans="1:39" ht="18.75" customHeight="1">
      <c r="A77" s="79" t="s">
        <v>30</v>
      </c>
      <c r="B77" s="45"/>
      <c r="C77" s="80"/>
      <c r="D77" s="98"/>
      <c r="E77" s="83"/>
      <c r="F77" s="99"/>
      <c r="G77" s="86"/>
      <c r="H77" s="99"/>
      <c r="I77" s="45"/>
      <c r="J77" s="127"/>
      <c r="K77" s="100"/>
      <c r="L77" s="80"/>
      <c r="M77" s="98"/>
      <c r="N77" s="83"/>
      <c r="O77" s="99"/>
      <c r="P77" s="86"/>
      <c r="Q77" s="99"/>
      <c r="R77" s="45"/>
      <c r="S77" s="127"/>
      <c r="T77" s="100"/>
      <c r="U77" s="80"/>
      <c r="V77" s="98"/>
      <c r="W77" s="83"/>
      <c r="X77" s="99"/>
      <c r="Y77" s="86"/>
      <c r="Z77" s="99"/>
      <c r="AA77" s="45"/>
      <c r="AB77" s="127"/>
      <c r="AC77" s="100"/>
      <c r="AD77" s="80"/>
      <c r="AE77" s="98"/>
      <c r="AF77" s="83"/>
      <c r="AG77" s="99"/>
      <c r="AH77" s="86"/>
      <c r="AI77" s="99"/>
      <c r="AJ77" s="45"/>
      <c r="AK77" s="127"/>
      <c r="AL77" s="100"/>
      <c r="AM77" s="96"/>
    </row>
    <row r="78" spans="1:39" ht="18.75" customHeight="1">
      <c r="A78" s="79"/>
      <c r="B78" s="41" t="s">
        <v>43</v>
      </c>
      <c r="C78" s="80">
        <v>1</v>
      </c>
      <c r="D78" s="83" t="str">
        <f>IF(ISNUMBER(VLOOKUP(C78,'[1]女子プロ編決勝入力  '!$AW$114:$BG$145,7,0)),VLOOKUP(C78,'[1]女子プロ編決勝入力  '!$AW$114:$BG$145,3,0),"")</f>
        <v>江川　佳愛</v>
      </c>
      <c r="E78" s="83" t="str">
        <f>IF(ISNUMBER(VLOOKUP(C78,'[1]女子プロ編決勝入力  '!$AW$114:$BG$145,7,0)),VLOOKUP(C78,'[1]女子プロ編決勝入力  '!$AW$114:$BG$145,5,0),"")</f>
        <v>福光</v>
      </c>
      <c r="F78" s="84">
        <f>IF(ISNUMBER(VLOOKUP(C78,'[1]女子プロ編決勝入力  '!$AW$114:$BG$145,7,0)),VLOOKUP(C78,'[1]女子プロ編決勝入力  '!$AW$114:$BG$145,4,0),"")</f>
        <v>3</v>
      </c>
      <c r="G78" s="86">
        <f>IF(ISNUMBER(VLOOKUP(C78,'[1]女子プロ編決勝入力  '!$AW$114:$BG$145,7,0)),VLOOKUP(C78,'[1]女子プロ編決勝入力  '!$AW$114:$BG$145,11,0),"")</f>
      </c>
      <c r="H78" s="99" t="str">
        <f>IF(ISNUMBER(VLOOKUP(C78,'[1]女子プロ編決勝入力  '!$AW$114:$BG$145,7,0)),VLOOKUP(C78,'[1]女子プロ編決勝入力  '!$AW$114:$BG$145,9,0),"")</f>
        <v>９ｍ５９</v>
      </c>
      <c r="I78" s="41"/>
      <c r="J78" s="124">
        <f>IF(ISNUMBER(VLOOKUP(C78,'[1]女子プロ編決勝入力  '!$AW$114:$BJ$145,7,0)),VLOOKUP(C78,'[1]女子プロ編決勝入力  '!$AW$114:$BJ$145,14,0),"")</f>
        <v>0</v>
      </c>
      <c r="K78" s="125">
        <f>VLOOKUP(C78,'[1]学校得点'!$B$60:$C$135,2,0)</f>
        <v>8</v>
      </c>
      <c r="L78" s="80">
        <v>2</v>
      </c>
      <c r="M78" s="83" t="str">
        <f>IF(ISNUMBER(VLOOKUP(L78,'[1]女子プロ編決勝入力  '!$AW$114:$BG$145,7,0)),VLOOKUP(L78,'[1]女子プロ編決勝入力  '!$AW$114:$BG$145,3,0),"")</f>
        <v>今井　亜美</v>
      </c>
      <c r="N78" s="83" t="str">
        <f>IF(ISNUMBER(VLOOKUP(L78,'[1]女子プロ編決勝入力  '!$AW$114:$BG$145,7,0)),VLOOKUP(L78,'[1]女子プロ編決勝入力  '!$AW$114:$BG$145,5,0),"")</f>
        <v>平</v>
      </c>
      <c r="O78" s="84">
        <f>IF(ISNUMBER(VLOOKUP(L78,'[1]女子プロ編決勝入力  '!$AW$114:$BG$145,7,0)),VLOOKUP(L78,'[1]女子プロ編決勝入力  '!$AW$114:$BG$145,4,0),"")</f>
        <v>3</v>
      </c>
      <c r="P78" s="86">
        <f>IF(ISNUMBER(VLOOKUP(L78,'[1]女子プロ編決勝入力  '!$AW$114:$BG$145,7,0)),VLOOKUP(L78,'[1]女子プロ編決勝入力  '!$AW$114:$BG$145,11,0),"")</f>
      </c>
      <c r="Q78" s="99" t="str">
        <f>IF(ISNUMBER(VLOOKUP(L78,'[1]女子プロ編決勝入力  '!$AW$114:$BG$145,7,0)),VLOOKUP(L78,'[1]女子プロ編決勝入力  '!$AW$114:$BG$145,9,0),"")</f>
        <v>８ｍ８４</v>
      </c>
      <c r="R78" s="41"/>
      <c r="S78" s="124">
        <f>IF(ISNUMBER(VLOOKUP(L78,'[1]女子プロ編決勝入力  '!$AW$114:$BJ$145,7,0)),VLOOKUP(L78,'[1]女子プロ編決勝入力  '!$AW$114:$BJ$145,14,0),"")</f>
        <v>0</v>
      </c>
      <c r="T78" s="125">
        <f>VLOOKUP(L78,'[1]学校得点'!$B$60:$C$135,2,0)</f>
        <v>7</v>
      </c>
      <c r="U78" s="80">
        <v>3</v>
      </c>
      <c r="V78" s="83" t="str">
        <f>IF(ISNUMBER(VLOOKUP(U78,'[1]女子プロ編決勝入力  '!$AW$114:$BG$145,7,0)),VLOOKUP(U78,'[1]女子プロ編決勝入力  '!$AW$114:$BG$145,3,0),"")</f>
        <v>北條　舞</v>
      </c>
      <c r="W78" s="83" t="str">
        <f>IF(ISNUMBER(VLOOKUP(U78,'[1]女子プロ編決勝入力  '!$AW$114:$BG$145,7,0)),VLOOKUP(U78,'[1]女子プロ編決勝入力  '!$AW$114:$BG$145,5,0),"")</f>
        <v>福野</v>
      </c>
      <c r="X78" s="84">
        <f>IF(ISNUMBER(VLOOKUP(U78,'[1]女子プロ編決勝入力  '!$AW$114:$BG$145,7,0)),VLOOKUP(U78,'[1]女子プロ編決勝入力  '!$AW$114:$BG$145,4,0),"")</f>
        <v>3</v>
      </c>
      <c r="Y78" s="86">
        <f>IF(ISNUMBER(VLOOKUP(U78,'[1]女子プロ編決勝入力  '!$AW$114:$BG$145,7,0)),VLOOKUP(U78,'[1]女子プロ編決勝入力  '!$AW$114:$BG$145,11,0),"")</f>
      </c>
      <c r="Z78" s="99" t="str">
        <f>IF(ISNUMBER(VLOOKUP(U78,'[1]女子プロ編決勝入力  '!$AW$114:$BG$145,7,0)),VLOOKUP(U78,'[1]女子プロ編決勝入力  '!$AW$114:$BG$145,9,0),"")</f>
        <v>８ｍ８１</v>
      </c>
      <c r="AA78" s="41"/>
      <c r="AB78" s="124">
        <f>IF(ISNUMBER(VLOOKUP(U78,'[1]女子プロ編決勝入力  '!$AW$114:$BJ$145,7,0)),VLOOKUP(U78,'[1]女子プロ編決勝入力  '!$AW$114:$BJ$145,14,0),"")</f>
        <v>0</v>
      </c>
      <c r="AC78" s="125">
        <f>VLOOKUP(U78,'[1]学校得点'!$B$60:$C$135,2,0)</f>
        <v>6</v>
      </c>
      <c r="AD78" s="80">
        <v>4</v>
      </c>
      <c r="AE78" s="83" t="str">
        <f>IF(ISNUMBER(VLOOKUP(AD78,'[1]女子プロ編決勝入力  '!$AW$114:$BG$145,7,0)),VLOOKUP(AD78,'[1]女子プロ編決勝入力  '!$AW$114:$BG$145,3,0),"")</f>
        <v>樋口　玲</v>
      </c>
      <c r="AF78" s="83" t="str">
        <f>IF(ISNUMBER(VLOOKUP(AD78,'[1]女子プロ編決勝入力  '!$AW$114:$BG$145,7,0)),VLOOKUP(AD78,'[1]女子プロ編決勝入力  '!$AW$114:$BG$145,5,0),"")</f>
        <v>城端</v>
      </c>
      <c r="AG78" s="84">
        <f>IF(ISNUMBER(VLOOKUP(AD78,'[1]女子プロ編決勝入力  '!$AW$114:$BG$145,7,0)),VLOOKUP(AD78,'[1]女子プロ編決勝入力  '!$AW$114:$BG$145,4,0),"")</f>
        <v>3</v>
      </c>
      <c r="AH78" s="86">
        <f>IF(ISNUMBER(VLOOKUP(AD78,'[1]女子プロ編決勝入力  '!$AW$114:$BG$145,7,0)),VLOOKUP(AD78,'[1]女子プロ編決勝入力  '!$AW$114:$BG$145,11,0),"")</f>
      </c>
      <c r="AI78" s="99" t="str">
        <f>IF(ISNUMBER(VLOOKUP(AD78,'[1]女子プロ編決勝入力  '!$AW$114:$BG$145,7,0)),VLOOKUP(AD78,'[1]女子プロ編決勝入力  '!$AW$114:$BG$145,9,0),"")</f>
        <v>８ｍ３３</v>
      </c>
      <c r="AJ78" s="41"/>
      <c r="AK78" s="124">
        <f>IF(ISNUMBER(VLOOKUP(AD78,'[1]女子プロ編決勝入力  '!$AW$114:$BJ$145,7,0)),VLOOKUP(AD78,'[1]女子プロ編決勝入力  '!$AW$114:$BJ$145,14,0),"")</f>
        <v>0</v>
      </c>
      <c r="AL78" s="125">
        <f>VLOOKUP(AD78,'[1]学校得点'!$B$60:$C$135,2,0)</f>
        <v>5</v>
      </c>
      <c r="AM78" s="101"/>
    </row>
    <row r="79" spans="1:39" ht="18.75" customHeight="1">
      <c r="A79" s="79" t="s">
        <v>32</v>
      </c>
      <c r="B79" s="41"/>
      <c r="C79" s="80">
        <v>5</v>
      </c>
      <c r="D79" s="83" t="str">
        <f>IF(ISNUMBER(VLOOKUP(C79,'[1]女子プロ編決勝入力  '!$AW$114:$BG$145,7,0)),VLOOKUP(C79,'[1]女子プロ編決勝入力  '!$AW$114:$BG$145,3,0),"")</f>
        <v>中川　亜美</v>
      </c>
      <c r="E79" s="83" t="str">
        <f>IF(ISNUMBER(VLOOKUP(C79,'[1]女子プロ編決勝入力  '!$AW$114:$BG$145,7,0)),VLOOKUP(C79,'[1]女子プロ編決勝入力  '!$AW$114:$BG$145,5,0),"")</f>
        <v>石動</v>
      </c>
      <c r="F79" s="84">
        <f>IF(ISNUMBER(VLOOKUP(C79,'[1]女子プロ編決勝入力  '!$AW$114:$BG$145,7,0)),VLOOKUP(C79,'[1]女子プロ編決勝入力  '!$AW$114:$BG$145,4,0),"")</f>
        <v>3</v>
      </c>
      <c r="G79" s="86">
        <f>IF(ISNUMBER(VLOOKUP(C79,'[1]女子プロ編決勝入力  '!$AW$114:$BG$145,7,0)),VLOOKUP(C79,'[1]女子プロ編決勝入力  '!$AW$114:$BG$145,11,0),"")</f>
      </c>
      <c r="H79" s="99" t="str">
        <f>IF(ISNUMBER(VLOOKUP(C79,'[1]女子プロ編決勝入力  '!$AW$114:$BG$145,7,0)),VLOOKUP(C79,'[1]女子プロ編決勝入力  '!$AW$114:$BG$145,9,0),"")</f>
        <v>８ｍ２１</v>
      </c>
      <c r="I79" s="41"/>
      <c r="J79" s="124">
        <f>IF(ISNUMBER(VLOOKUP(C79,'[1]女子プロ編決勝入力  '!$AW$114:$BJ$145,7,0)),VLOOKUP(C79,'[1]女子プロ編決勝入力  '!$AW$114:$BJ$145,14,0),"")</f>
        <v>0</v>
      </c>
      <c r="K79" s="125">
        <f>VLOOKUP(C79,'[1]学校得点'!$B$60:$C$135,2,0)</f>
        <v>4</v>
      </c>
      <c r="L79" s="80">
        <v>6</v>
      </c>
      <c r="M79" s="83" t="str">
        <f>IF(ISNUMBER(VLOOKUP(L79,'[1]女子プロ編決勝入力  '!$AW$114:$BG$145,7,0)),VLOOKUP(L79,'[1]女子プロ編決勝入力  '!$AW$114:$BG$145,3,0),"")</f>
        <v>宮川　七海</v>
      </c>
      <c r="N79" s="83" t="str">
        <f>IF(ISNUMBER(VLOOKUP(L79,'[1]女子プロ編決勝入力  '!$AW$114:$BG$145,7,0)),VLOOKUP(L79,'[1]女子プロ編決勝入力  '!$AW$114:$BG$145,5,0),"")</f>
        <v>井波</v>
      </c>
      <c r="O79" s="84">
        <f>IF(ISNUMBER(VLOOKUP(L79,'[1]女子プロ編決勝入力  '!$AW$114:$BG$145,7,0)),VLOOKUP(L79,'[1]女子プロ編決勝入力  '!$AW$114:$BG$145,4,0),"")</f>
        <v>3</v>
      </c>
      <c r="P79" s="86">
        <f>IF(ISNUMBER(VLOOKUP(L79,'[1]女子プロ編決勝入力  '!$AW$114:$BG$145,7,0)),VLOOKUP(L79,'[1]女子プロ編決勝入力  '!$AW$114:$BG$145,11,0),"")</f>
      </c>
      <c r="Q79" s="99" t="str">
        <f>IF(ISNUMBER(VLOOKUP(L79,'[1]女子プロ編決勝入力  '!$AW$114:$BG$145,7,0)),VLOOKUP(L79,'[1]女子プロ編決勝入力  '!$AW$114:$BG$145,9,0),"")</f>
        <v>８ｍ１３</v>
      </c>
      <c r="R79" s="41"/>
      <c r="S79" s="124">
        <f>IF(ISNUMBER(VLOOKUP(L79,'[1]女子プロ編決勝入力  '!$AW$114:$BJ$145,7,0)),VLOOKUP(L79,'[1]女子プロ編決勝入力  '!$AW$114:$BJ$145,14,0),"")</f>
        <v>0</v>
      </c>
      <c r="T79" s="125">
        <f>VLOOKUP(L79,'[1]学校得点'!$B$60:$C$135,2,0)</f>
        <v>3</v>
      </c>
      <c r="U79" s="80">
        <v>7</v>
      </c>
      <c r="V79" s="83" t="str">
        <f>IF(ISNUMBER(VLOOKUP(U79,'[1]女子プロ編決勝入力  '!$AW$114:$BG$145,7,0)),VLOOKUP(U79,'[1]女子プロ編決勝入力  '!$AW$114:$BG$145,3,0),"")</f>
        <v>中居　麻由子</v>
      </c>
      <c r="W79" s="83" t="str">
        <f>IF(ISNUMBER(VLOOKUP(U79,'[1]女子プロ編決勝入力  '!$AW$114:$BG$145,7,0)),VLOOKUP(U79,'[1]女子プロ編決勝入力  '!$AW$114:$BG$145,5,0),"")</f>
        <v>福光</v>
      </c>
      <c r="X79" s="84">
        <f>IF(ISNUMBER(VLOOKUP(U79,'[1]女子プロ編決勝入力  '!$AW$114:$BG$145,7,0)),VLOOKUP(U79,'[1]女子プロ編決勝入力  '!$AW$114:$BG$145,4,0),"")</f>
        <v>3</v>
      </c>
      <c r="Y79" s="86">
        <f>IF(ISNUMBER(VLOOKUP(U79,'[1]女子プロ編決勝入力  '!$AW$114:$BG$145,7,0)),VLOOKUP(U79,'[1]女子プロ編決勝入力  '!$AW$114:$BG$145,11,0),"")</f>
      </c>
      <c r="Z79" s="99" t="str">
        <f>IF(ISNUMBER(VLOOKUP(U79,'[1]女子プロ編決勝入力  '!$AW$114:$BG$145,7,0)),VLOOKUP(U79,'[1]女子プロ編決勝入力  '!$AW$114:$BG$145,9,0),"")</f>
        <v>８ｍ０８</v>
      </c>
      <c r="AA79" s="41"/>
      <c r="AB79" s="124">
        <f>IF(ISNUMBER(VLOOKUP(U79,'[1]女子プロ編決勝入力  '!$AW$114:$BJ$145,7,0)),VLOOKUP(U79,'[1]女子プロ編決勝入力  '!$AW$114:$BJ$145,14,0),"")</f>
        <v>0</v>
      </c>
      <c r="AC79" s="125">
        <f>VLOOKUP(U79,'[1]学校得点'!$B$60:$C$135,2,0)</f>
        <v>2</v>
      </c>
      <c r="AD79" s="80">
        <v>8</v>
      </c>
      <c r="AE79" s="83" t="str">
        <f>IF(ISNUMBER(VLOOKUP(AD79,'[1]女子プロ編決勝入力  '!$AW$114:$BG$145,7,0)),VLOOKUP(AD79,'[1]女子プロ編決勝入力  '!$AW$114:$BG$145,3,0),"")</f>
        <v>荒木　美嬉</v>
      </c>
      <c r="AF79" s="83" t="str">
        <f>IF(ISNUMBER(VLOOKUP(AD79,'[1]女子プロ編決勝入力  '!$AW$114:$BG$145,7,0)),VLOOKUP(AD79,'[1]女子プロ編決勝入力  '!$AW$114:$BG$145,5,0),"")</f>
        <v>城端</v>
      </c>
      <c r="AG79" s="84">
        <f>IF(ISNUMBER(VLOOKUP(AD79,'[1]女子プロ編決勝入力  '!$AW$114:$BG$145,7,0)),VLOOKUP(AD79,'[1]女子プロ編決勝入力  '!$AW$114:$BG$145,4,0),"")</f>
        <v>1</v>
      </c>
      <c r="AH79" s="86">
        <f>IF(ISNUMBER(VLOOKUP(AD79,'[1]女子プロ編決勝入力  '!$AW$114:$BG$145,7,0)),VLOOKUP(AD79,'[1]女子プロ編決勝入力  '!$AW$114:$BG$145,11,0),"")</f>
      </c>
      <c r="AI79" s="99" t="str">
        <f>IF(ISNUMBER(VLOOKUP(AD79,'[1]女子プロ編決勝入力  '!$AW$114:$BG$145,7,0)),VLOOKUP(AD79,'[1]女子プロ編決勝入力  '!$AW$114:$BG$145,9,0),"")</f>
        <v>７ｍ９３</v>
      </c>
      <c r="AJ79" s="41"/>
      <c r="AK79" s="124">
        <f>IF(ISNUMBER(VLOOKUP(AD79,'[1]女子プロ編決勝入力  '!$AW$114:$BJ$145,7,0)),VLOOKUP(AD79,'[1]女子プロ編決勝入力  '!$AW$114:$BJ$145,14,0),"")</f>
        <v>0</v>
      </c>
      <c r="AL79" s="125">
        <f>VLOOKUP(AD79,'[1]学校得点'!$B$60:$C$135,2,0)</f>
        <v>1</v>
      </c>
      <c r="AM79" s="101"/>
    </row>
    <row r="80" spans="1:39" ht="18.75" customHeight="1">
      <c r="A80" s="79"/>
      <c r="B80" s="41"/>
      <c r="C80" s="68"/>
      <c r="D80" s="134"/>
      <c r="E80" s="69"/>
      <c r="F80" s="28"/>
      <c r="G80" s="89"/>
      <c r="H80" s="28"/>
      <c r="I80" s="41"/>
      <c r="J80" s="135"/>
      <c r="K80" s="170"/>
      <c r="L80" s="68"/>
      <c r="M80" s="134"/>
      <c r="N80" s="69"/>
      <c r="O80" s="28"/>
      <c r="P80" s="89"/>
      <c r="Q80" s="28"/>
      <c r="R80" s="41"/>
      <c r="S80" s="135"/>
      <c r="T80" s="170"/>
      <c r="U80" s="68"/>
      <c r="V80" s="134"/>
      <c r="W80" s="69"/>
      <c r="X80" s="28"/>
      <c r="Y80" s="89"/>
      <c r="Z80" s="28"/>
      <c r="AA80" s="41"/>
      <c r="AB80" s="135"/>
      <c r="AC80" s="170"/>
      <c r="AD80" s="68"/>
      <c r="AE80" s="134"/>
      <c r="AF80" s="69"/>
      <c r="AG80" s="28"/>
      <c r="AH80" s="89"/>
      <c r="AI80" s="28"/>
      <c r="AJ80" s="41"/>
      <c r="AK80" s="135"/>
      <c r="AL80" s="170"/>
      <c r="AM80" s="101"/>
    </row>
    <row r="81" spans="1:39" ht="18.75" customHeight="1">
      <c r="A81" s="79" t="s">
        <v>33</v>
      </c>
      <c r="B81" s="41" t="s">
        <v>46</v>
      </c>
      <c r="C81" s="68">
        <v>1</v>
      </c>
      <c r="D81" s="69" t="str">
        <f>IF(ISNUMBER(VLOOKUP(C81,'[1]女子四種入力'!$C$2:$AL$61,20,0)),VLOOKUP(C81,'[1]女子四種入力'!$C$2:$AL$61,6,0),"")</f>
        <v>山本　真麻</v>
      </c>
      <c r="E81" s="69" t="str">
        <f>IF(ISNUMBER(VLOOKUP(C81,'[1]女子四種入力'!$C$2:$AL$61,20,0)),VLOOKUP(C81,'[1]女子四種入力'!$C$2:$AL$61,8,0),"")</f>
        <v>井波</v>
      </c>
      <c r="F81" s="70">
        <f>IF(ISNUMBER(VLOOKUP(C81,'[1]女子四種入力'!$C$2:$AL$61,20,0)),VLOOKUP(C81,'[1]女子四種入力'!$C$2:$AL$61,7,0),"")</f>
        <v>3</v>
      </c>
      <c r="G81" s="136">
        <f>IF(ISNUMBER(VLOOKUP(C81,'[1]女子四種入力'!$C$2:$AL$61,20,0)),VLOOKUP(C81,'[1]女子四種入力'!$C$2:$AL$61,35,0),"")</f>
      </c>
      <c r="H81" s="41">
        <f>IF(ISNUMBER(VLOOKUP(C81,'[1]女子四種入力'!$C$2:$AL$61,20,0)),VLOOKUP(C81,'[1]女子四種入力'!$C$2:$AL$61,32,0),"")</f>
        <v>2127</v>
      </c>
      <c r="I81" s="41" t="s">
        <v>47</v>
      </c>
      <c r="J81" s="135">
        <f>IF(ISNUMBER(VLOOKUP(C81,'[1]女子四種入力'!$C$2:$AU$61,20,0)),VLOOKUP(C81,'[1]女子四種入力'!$C$2:$AU$61,37,0),"")</f>
        <v>0</v>
      </c>
      <c r="K81" s="125">
        <f>VLOOKUP(C81,'[1]学校得点'!$B$60:$C$135,2,0)</f>
        <v>8</v>
      </c>
      <c r="L81" s="68">
        <v>2</v>
      </c>
      <c r="M81" s="69" t="str">
        <f>IF(ISNUMBER(VLOOKUP(L81,'[1]女子四種入力'!$C$2:$AL$61,20,0)),VLOOKUP(L81,'[1]女子四種入力'!$C$2:$AL$61,6,0),"")</f>
        <v>山田　佑香</v>
      </c>
      <c r="N81" s="69" t="str">
        <f>IF(ISNUMBER(VLOOKUP(L81,'[1]女子四種入力'!$C$2:$AL$61,20,0)),VLOOKUP(L81,'[1]女子四種入力'!$C$2:$AL$61,8,0),"")</f>
        <v>吉江</v>
      </c>
      <c r="O81" s="70">
        <f>IF(ISNUMBER(VLOOKUP(L81,'[1]女子四種入力'!$C$2:$AL$61,20,0)),VLOOKUP(L81,'[1]女子四種入力'!$C$2:$AL$61,7,0),"")</f>
        <v>3</v>
      </c>
      <c r="P81" s="136">
        <f>IF(ISNUMBER(VLOOKUP(L81,'[1]女子四種入力'!$C$2:$AL$61,20,0)),VLOOKUP(L81,'[1]女子四種入力'!$C$2:$AL$61,35,0),"")</f>
      </c>
      <c r="Q81" s="41">
        <f>IF(ISNUMBER(VLOOKUP(L81,'[1]女子四種入力'!$C$2:$AL$61,20,0)),VLOOKUP(L81,'[1]女子四種入力'!$C$2:$AL$61,32,0),"")</f>
        <v>1980</v>
      </c>
      <c r="R81" s="41" t="s">
        <v>47</v>
      </c>
      <c r="S81" s="135">
        <f>IF(ISNUMBER(VLOOKUP(L81,'[1]女子四種入力'!$C$2:$AU$61,20,0)),VLOOKUP(L81,'[1]女子四種入力'!$C$2:$AU$61,37,0),"")</f>
        <v>0</v>
      </c>
      <c r="T81" s="125">
        <f>VLOOKUP(L81,'[1]学校得点'!$B$60:$C$135,2,0)</f>
        <v>7</v>
      </c>
      <c r="U81" s="80">
        <v>3</v>
      </c>
      <c r="V81" s="69" t="str">
        <f>IF(ISNUMBER(VLOOKUP(U81,'[1]女子四種入力'!$C$2:$AL$61,20,0)),VLOOKUP(U81,'[1]女子四種入力'!$C$2:$AL$61,6,0),"")</f>
        <v>坪野　夏帆</v>
      </c>
      <c r="W81" s="69" t="str">
        <f>IF(ISNUMBER(VLOOKUP(U81,'[1]女子四種入力'!$C$2:$AL$61,20,0)),VLOOKUP(U81,'[1]女子四種入力'!$C$2:$AL$61,8,0),"")</f>
        <v>石動</v>
      </c>
      <c r="X81" s="70">
        <f>IF(ISNUMBER(VLOOKUP(U81,'[1]女子四種入力'!$C$2:$AL$61,20,0)),VLOOKUP(U81,'[1]女子四種入力'!$C$2:$AL$61,7,0),"")</f>
        <v>3</v>
      </c>
      <c r="Y81" s="136">
        <f>IF(ISNUMBER(VLOOKUP(U81,'[1]女子四種入力'!$C$2:$AL$61,20,0)),VLOOKUP(U81,'[1]女子四種入力'!$C$2:$AL$61,35,0),"")</f>
      </c>
      <c r="Z81" s="41">
        <f>IF(ISNUMBER(VLOOKUP(U81,'[1]女子四種入力'!$C$2:$AL$61,20,0)),VLOOKUP(U81,'[1]女子四種入力'!$C$2:$AL$61,32,0),"")</f>
        <v>1839</v>
      </c>
      <c r="AA81" s="41" t="s">
        <v>47</v>
      </c>
      <c r="AB81" s="135">
        <f>IF(ISNUMBER(VLOOKUP(U81,'[1]女子四種入力'!$C$2:$AU$61,20,0)),VLOOKUP(U81,'[1]女子四種入力'!$C$2:$AU$61,37,0),"")</f>
        <v>0</v>
      </c>
      <c r="AC81" s="125">
        <f>VLOOKUP(U81,'[1]学校得点'!$B$60:$C$135,2,0)</f>
        <v>6</v>
      </c>
      <c r="AD81" s="80">
        <v>4</v>
      </c>
      <c r="AE81" s="69" t="str">
        <f>IF(ISNUMBER(VLOOKUP(AD81,'[1]女子四種入力'!$C$2:$AL$61,20,0)),VLOOKUP(AD81,'[1]女子四種入力'!$C$2:$AL$61,6,0),"")</f>
        <v>田子　りえこ</v>
      </c>
      <c r="AF81" s="69" t="str">
        <f>IF(ISNUMBER(VLOOKUP(AD81,'[1]女子四種入力'!$C$2:$AL$61,20,0)),VLOOKUP(AD81,'[1]女子四種入力'!$C$2:$AL$61,8,0),"")</f>
        <v>出町</v>
      </c>
      <c r="AG81" s="70">
        <f>IF(ISNUMBER(VLOOKUP(AD81,'[1]女子四種入力'!$C$2:$AL$61,20,0)),VLOOKUP(AD81,'[1]女子四種入力'!$C$2:$AL$61,7,0),"")</f>
        <v>3</v>
      </c>
      <c r="AH81" s="136">
        <f>IF(ISNUMBER(VLOOKUP(AD81,'[1]女子四種入力'!$C$2:$AL$61,20,0)),VLOOKUP(AD81,'[1]女子四種入力'!$C$2:$AL$61,35,0),"")</f>
      </c>
      <c r="AI81" s="41">
        <f>IF(ISNUMBER(VLOOKUP(AD81,'[1]女子四種入力'!$C$2:$AL$61,20,0)),VLOOKUP(AD81,'[1]女子四種入力'!$C$2:$AL$61,32,0),"")</f>
        <v>1743</v>
      </c>
      <c r="AJ81" s="41" t="s">
        <v>47</v>
      </c>
      <c r="AK81" s="135">
        <f>IF(ISNUMBER(VLOOKUP(AD81,'[1]女子四種入力'!$C$2:$AU$61,20,0)),VLOOKUP(AD81,'[1]女子四種入力'!$C$2:$AU$61,37,0),"")</f>
        <v>0</v>
      </c>
      <c r="AL81" s="125">
        <f>VLOOKUP(AD81,'[1]学校得点'!$B$60:$C$135,2,0)</f>
        <v>5</v>
      </c>
      <c r="AM81" s="101"/>
    </row>
    <row r="82" spans="1:39" ht="18.75" customHeight="1">
      <c r="A82" s="97"/>
      <c r="B82" s="41"/>
      <c r="C82" s="68"/>
      <c r="D82" s="182" t="str">
        <f>VLOOKUP(C81,'[1]女子四種入力'!$C$2:$W$61,11,0)&amp;VLOOKUP(C81,'[1]女子四種入力'!$C$2:$W$61,12,0)&amp;"－"&amp;VLOOKUP(C81,'[1]女子四種入力'!$C$2:$W$61,15,0)&amp;"－"&amp;VLOOKUP(C81,'[1]女子四種入力'!$C$2:$W$61,18,0)&amp;"－"&amp;VLOOKUP(C81,'[1]女子四種入力'!$C$2:$Y$61,22,0)&amp;VLOOKUP(C81,'[1]女子四種入力'!$C$2:$Y$61,23,0)</f>
        <v>１６″２３(+1.1)－１ｍ３０－９ｍ０５－２８″８５(+1.0)</v>
      </c>
      <c r="E82" s="45"/>
      <c r="F82" s="99"/>
      <c r="G82" s="139"/>
      <c r="H82" s="87"/>
      <c r="I82" s="45"/>
      <c r="J82" s="135"/>
      <c r="K82" s="170"/>
      <c r="L82" s="68"/>
      <c r="M82" s="182" t="str">
        <f>VLOOKUP(L81,'[1]女子四種入力'!$C$2:$W$61,11,0)&amp;VLOOKUP(L81,'[1]女子四種入力'!$C$2:$W$61,12,0)&amp;"－"&amp;VLOOKUP(L81,'[1]女子四種入力'!$C$2:$W$61,15,0)&amp;"－"&amp;VLOOKUP(L81,'[1]女子四種入力'!$C$2:$W$61,18,0)&amp;"－"&amp;VLOOKUP(L81,'[1]女子四種入力'!$C$2:$Y$61,22,0)&amp;VLOOKUP(L81,'[1]女子四種入力'!$C$2:$Y$61,23,0)</f>
        <v>１７″１８(+1.1)－１ｍ４０－８ｍ０７－２９″９１(+1.0)</v>
      </c>
      <c r="N82" s="45"/>
      <c r="O82" s="99"/>
      <c r="P82" s="139"/>
      <c r="Q82" s="87"/>
      <c r="R82" s="45"/>
      <c r="S82" s="135"/>
      <c r="T82" s="170"/>
      <c r="U82" s="68"/>
      <c r="V82" s="182" t="str">
        <f>VLOOKUP(U81,'[1]女子四種入力'!$C$2:$W$61,11,0)&amp;VLOOKUP(U81,'[1]女子四種入力'!$C$2:$W$61,12,0)&amp;"－"&amp;VLOOKUP(U81,'[1]女子四種入力'!$C$2:$W$61,15,0)&amp;"－"&amp;VLOOKUP(U81,'[1]女子四種入力'!$C$2:$W$61,18,0)&amp;"－"&amp;VLOOKUP(U81,'[1]女子四種入力'!$C$2:$Y$61,22,0)&amp;VLOOKUP(U81,'[1]女子四種入力'!$C$2:$Y$61,23,0)</f>
        <v>１７″４２(+1.5)－１ｍ２０－８ｍ４２－２９″０６(+1.0)</v>
      </c>
      <c r="W82" s="45"/>
      <c r="X82" s="99"/>
      <c r="Y82" s="139"/>
      <c r="Z82" s="87"/>
      <c r="AA82" s="45"/>
      <c r="AB82" s="135"/>
      <c r="AC82" s="170"/>
      <c r="AD82" s="68"/>
      <c r="AE82" s="182" t="str">
        <f>VLOOKUP(AD81,'[1]女子四種入力'!$C$2:$W$61,11,0)&amp;VLOOKUP(AD81,'[1]女子四種入力'!$C$2:$W$61,12,0)&amp;"－"&amp;VLOOKUP(AD81,'[1]女子四種入力'!$C$2:$W$61,15,0)&amp;"－"&amp;VLOOKUP(AD81,'[1]女子四種入力'!$C$2:$W$61,18,0)&amp;"－"&amp;VLOOKUP(AD81,'[1]女子四種入力'!$C$2:$Y$61,22,0)&amp;VLOOKUP(AD81,'[1]女子四種入力'!$C$2:$Y$61,23,0)</f>
        <v>１７″５１(+1.5)－１ｍ２５－５ｍ８４－２８″６２(+1.0)</v>
      </c>
      <c r="AF82" s="45"/>
      <c r="AG82" s="99"/>
      <c r="AH82" s="139"/>
      <c r="AI82" s="87"/>
      <c r="AJ82" s="45"/>
      <c r="AK82" s="135"/>
      <c r="AL82" s="170"/>
      <c r="AM82" s="101"/>
    </row>
    <row r="83" spans="1:39" ht="18.75" customHeight="1">
      <c r="A83" s="97"/>
      <c r="B83" s="41"/>
      <c r="C83" s="80">
        <v>5</v>
      </c>
      <c r="D83" s="69" t="str">
        <f>IF(ISNUMBER(VLOOKUP(C83,'[1]女子四種入力'!$C$2:$AL$61,20,0)),VLOOKUP(C83,'[1]女子四種入力'!$C$2:$AL$61,6,0),"")</f>
        <v>江川　佳愛</v>
      </c>
      <c r="E83" s="69" t="str">
        <f>IF(ISNUMBER(VLOOKUP(C83,'[1]女子四種入力'!$C$2:$AL$61,20,0)),VLOOKUP(C83,'[1]女子四種入力'!$C$2:$AL$61,8,0),"")</f>
        <v>福光</v>
      </c>
      <c r="F83" s="70">
        <f>IF(ISNUMBER(VLOOKUP(C83,'[1]女子四種入力'!$C$2:$AL$61,20,0)),VLOOKUP(C83,'[1]女子四種入力'!$C$2:$AL$61,7,0),"")</f>
        <v>3</v>
      </c>
      <c r="G83" s="136">
        <f>IF(ISNUMBER(VLOOKUP(C83,'[1]女子四種入力'!$C$2:$AL$61,20,0)),VLOOKUP(C83,'[1]女子四種入力'!$C$2:$AL$61,35,0),"")</f>
      </c>
      <c r="H83" s="41">
        <f>IF(ISNUMBER(VLOOKUP(C83,'[1]女子四種入力'!$C$2:$AL$61,20,0)),VLOOKUP(C83,'[1]女子四種入力'!$C$2:$AL$61,32,0),"")</f>
        <v>1691</v>
      </c>
      <c r="I83" s="41" t="s">
        <v>47</v>
      </c>
      <c r="J83" s="135">
        <f>IF(ISNUMBER(VLOOKUP(C83,'[1]女子四種入力'!$C$2:$AU$61,20,0)),VLOOKUP(C83,'[1]女子四種入力'!$C$2:$AU$61,37,0),"")</f>
        <v>0</v>
      </c>
      <c r="K83" s="125">
        <f>VLOOKUP(C83,'[1]学校得点'!$B$60:$C$135,2,0)</f>
        <v>4</v>
      </c>
      <c r="L83" s="80">
        <v>6</v>
      </c>
      <c r="M83" s="69" t="str">
        <f>IF(ISNUMBER(VLOOKUP(L83,'[1]女子四種入力'!$C$2:$AL$61,20,0)),VLOOKUP(L83,'[1]女子四種入力'!$C$2:$AL$61,6,0),"")</f>
        <v>中井　柊花</v>
      </c>
      <c r="N83" s="69" t="str">
        <f>IF(ISNUMBER(VLOOKUP(L83,'[1]女子四種入力'!$C$2:$AL$61,20,0)),VLOOKUP(L83,'[1]女子四種入力'!$C$2:$AL$61,8,0),"")</f>
        <v>平</v>
      </c>
      <c r="O83" s="70">
        <f>IF(ISNUMBER(VLOOKUP(L83,'[1]女子四種入力'!$C$2:$AL$61,20,0)),VLOOKUP(L83,'[1]女子四種入力'!$C$2:$AL$61,7,0),"")</f>
        <v>2</v>
      </c>
      <c r="P83" s="136">
        <f>IF(ISNUMBER(VLOOKUP(L83,'[1]女子四種入力'!$C$2:$AL$61,20,0)),VLOOKUP(L83,'[1]女子四種入力'!$C$2:$AL$61,35,0),"")</f>
      </c>
      <c r="Q83" s="41">
        <f>IF(ISNUMBER(VLOOKUP(L83,'[1]女子四種入力'!$C$2:$AL$61,20,0)),VLOOKUP(L83,'[1]女子四種入力'!$C$2:$AL$61,32,0),"")</f>
        <v>1591</v>
      </c>
      <c r="R83" s="41" t="s">
        <v>47</v>
      </c>
      <c r="S83" s="135">
        <f>IF(ISNUMBER(VLOOKUP(L83,'[1]女子四種入力'!$C$2:$AU$61,20,0)),VLOOKUP(L83,'[1]女子四種入力'!$C$2:$AU$61,37,0),"")</f>
        <v>0</v>
      </c>
      <c r="T83" s="125">
        <f>VLOOKUP(L83,'[1]学校得点'!$B$60:$C$135,2,0)</f>
        <v>3</v>
      </c>
      <c r="U83" s="80">
        <v>7</v>
      </c>
      <c r="V83" s="69" t="str">
        <f>IF(ISNUMBER(VLOOKUP(U83,'[1]女子四種入力'!$C$2:$AL$61,20,0)),VLOOKUP(U83,'[1]女子四種入力'!$C$2:$AL$61,6,0),"")</f>
        <v>早風　みく</v>
      </c>
      <c r="W83" s="69" t="str">
        <f>IF(ISNUMBER(VLOOKUP(U83,'[1]女子四種入力'!$C$2:$AL$61,20,0)),VLOOKUP(U83,'[1]女子四種入力'!$C$2:$AL$61,8,0),"")</f>
        <v>出町</v>
      </c>
      <c r="X83" s="70">
        <f>IF(ISNUMBER(VLOOKUP(U83,'[1]女子四種入力'!$C$2:$AL$61,20,0)),VLOOKUP(U83,'[1]女子四種入力'!$C$2:$AL$61,7,0),"")</f>
        <v>3</v>
      </c>
      <c r="Y83" s="136">
        <f>IF(ISNUMBER(VLOOKUP(U83,'[1]女子四種入力'!$C$2:$AL$61,20,0)),VLOOKUP(U83,'[1]女子四種入力'!$C$2:$AL$61,35,0),"")</f>
      </c>
      <c r="Z83" s="41">
        <f>IF(ISNUMBER(VLOOKUP(U83,'[1]女子四種入力'!$C$2:$AL$61,20,0)),VLOOKUP(U83,'[1]女子四種入力'!$C$2:$AL$61,32,0),"")</f>
        <v>1584</v>
      </c>
      <c r="AA83" s="41" t="s">
        <v>47</v>
      </c>
      <c r="AB83" s="135">
        <f>IF(ISNUMBER(VLOOKUP(U83,'[1]女子四種入力'!$C$2:$AU$61,20,0)),VLOOKUP(U83,'[1]女子四種入力'!$C$2:$AU$61,37,0),"")</f>
        <v>0</v>
      </c>
      <c r="AC83" s="125">
        <f>VLOOKUP(U83,'[1]学校得点'!$B$60:$C$135,2,0)</f>
        <v>2</v>
      </c>
      <c r="AD83" s="80">
        <v>8</v>
      </c>
      <c r="AE83" s="69" t="str">
        <f>IF(ISNUMBER(VLOOKUP(AD83,'[1]女子四種入力'!$C$2:$AL$61,20,0)),VLOOKUP(AD83,'[1]女子四種入力'!$C$2:$AL$61,6,0),"")</f>
        <v>島田　和紀子</v>
      </c>
      <c r="AF83" s="69" t="str">
        <f>IF(ISNUMBER(VLOOKUP(AD83,'[1]女子四種入力'!$C$2:$AL$61,20,0)),VLOOKUP(AD83,'[1]女子四種入力'!$C$2:$AL$61,8,0),"")</f>
        <v>庄西</v>
      </c>
      <c r="AG83" s="70">
        <f>IF(ISNUMBER(VLOOKUP(AD83,'[1]女子四種入力'!$C$2:$AL$61,20,0)),VLOOKUP(AD83,'[1]女子四種入力'!$C$2:$AL$61,7,0),"")</f>
        <v>3</v>
      </c>
      <c r="AH83" s="136">
        <f>IF(ISNUMBER(VLOOKUP(AD83,'[1]女子四種入力'!$C$2:$AL$61,20,0)),VLOOKUP(AD83,'[1]女子四種入力'!$C$2:$AL$61,35,0),"")</f>
      </c>
      <c r="AI83" s="41">
        <f>IF(ISNUMBER(VLOOKUP(AD83,'[1]女子四種入力'!$C$2:$AL$61,20,0)),VLOOKUP(AD83,'[1]女子四種入力'!$C$2:$AL$61,32,0),"")</f>
        <v>1464</v>
      </c>
      <c r="AJ83" s="41" t="s">
        <v>47</v>
      </c>
      <c r="AK83" s="135">
        <f>IF(ISNUMBER(VLOOKUP(AD83,'[1]女子四種入力'!$C$2:$AU$61,20,0)),VLOOKUP(AD83,'[1]女子四種入力'!$C$2:$AU$61,37,0),"")</f>
        <v>0</v>
      </c>
      <c r="AL83" s="125">
        <f>VLOOKUP(AD83,'[1]学校得点'!$B$60:$C$135,2,0)</f>
        <v>1</v>
      </c>
      <c r="AM83" s="101"/>
    </row>
    <row r="84" spans="1:39" ht="18.75" customHeight="1">
      <c r="A84" s="97"/>
      <c r="B84" s="41"/>
      <c r="C84" s="68"/>
      <c r="D84" s="182" t="str">
        <f>VLOOKUP(C83,'[1]女子四種入力'!$C$2:$W$61,11,0)&amp;VLOOKUP(C83,'[1]女子四種入力'!$C$2:$W$61,12,0)&amp;"－"&amp;VLOOKUP(C83,'[1]女子四種入力'!$C$2:$W$61,15,0)&amp;"－"&amp;VLOOKUP(C83,'[1]女子四種入力'!$C$2:$W$61,18,0)&amp;"－"&amp;VLOOKUP(C83,'[1]女子四種入力'!$C$2:$Y$61,22,0)&amp;VLOOKUP(C83,'[1]女子四種入力'!$C$2:$Y$61,23,0)</f>
        <v>１８″０９(+1.5)－１ｍ２０－８ｍ６４－３０″３３(+1.0)</v>
      </c>
      <c r="E84" s="45"/>
      <c r="F84" s="99"/>
      <c r="G84" s="139"/>
      <c r="H84" s="87"/>
      <c r="I84" s="45"/>
      <c r="J84" s="135"/>
      <c r="K84" s="170"/>
      <c r="L84" s="68"/>
      <c r="M84" s="182" t="str">
        <f>VLOOKUP(L83,'[1]女子四種入力'!$C$2:$W$61,11,0)&amp;VLOOKUP(L83,'[1]女子四種入力'!$C$2:$W$61,12,0)&amp;"－"&amp;VLOOKUP(L83,'[1]女子四種入力'!$C$2:$W$61,15,0)&amp;"－"&amp;VLOOKUP(L83,'[1]女子四種入力'!$C$2:$W$61,18,0)&amp;"－"&amp;VLOOKUP(L83,'[1]女子四種入力'!$C$2:$Y$61,22,0)&amp;VLOOKUP(L83,'[1]女子四種入力'!$C$2:$Y$61,23,0)</f>
        <v>１８″４９(+1.5)－１ｍ２５－６ｍ３０－２９″７１(+1.0)</v>
      </c>
      <c r="N84" s="45"/>
      <c r="O84" s="99"/>
      <c r="P84" s="139"/>
      <c r="Q84" s="87"/>
      <c r="R84" s="45"/>
      <c r="S84" s="135"/>
      <c r="T84" s="170"/>
      <c r="U84" s="68"/>
      <c r="V84" s="182" t="str">
        <f>VLOOKUP(U83,'[1]女子四種入力'!$C$2:$W$61,11,0)&amp;VLOOKUP(U83,'[1]女子四種入力'!$C$2:$W$61,12,0)&amp;"－"&amp;VLOOKUP(U83,'[1]女子四種入力'!$C$2:$W$61,15,0)&amp;"－"&amp;VLOOKUP(U83,'[1]女子四種入力'!$C$2:$W$61,18,0)&amp;"－"&amp;VLOOKUP(U83,'[1]女子四種入力'!$C$2:$Y$61,22,0)&amp;VLOOKUP(U83,'[1]女子四種入力'!$C$2:$Y$61,23,0)</f>
        <v>１８″３４(+1.1)－１ｍ２５－５ｍ７９－２９″５６(+1.0)</v>
      </c>
      <c r="W84" s="45"/>
      <c r="X84" s="99"/>
      <c r="Y84" s="139"/>
      <c r="Z84" s="87"/>
      <c r="AA84" s="45"/>
      <c r="AB84" s="135"/>
      <c r="AC84" s="170"/>
      <c r="AD84" s="68"/>
      <c r="AE84" s="182" t="str">
        <f>VLOOKUP(AD83,'[1]女子四種入力'!$C$2:$W$61,11,0)&amp;VLOOKUP(AD83,'[1]女子四種入力'!$C$2:$W$61,12,0)&amp;"－"&amp;VLOOKUP(AD83,'[1]女子四種入力'!$C$2:$W$61,15,0)&amp;"－"&amp;VLOOKUP(AD83,'[1]女子四種入力'!$C$2:$W$61,18,0)&amp;"－"&amp;VLOOKUP(AD83,'[1]女子四種入力'!$C$2:$Y$61,22,0)&amp;VLOOKUP(AD83,'[1]女子四種入力'!$C$2:$Y$61,23,0)</f>
        <v>２０″１８(+1.1)－１ｍ３０－６ｍ４２－３０″１８(+1.0)</v>
      </c>
      <c r="AF84" s="45"/>
      <c r="AG84" s="99"/>
      <c r="AH84" s="139"/>
      <c r="AI84" s="87"/>
      <c r="AJ84" s="45"/>
      <c r="AK84" s="135"/>
      <c r="AL84" s="170"/>
      <c r="AM84" s="101"/>
    </row>
    <row r="85" spans="1:39" ht="18.75" customHeight="1">
      <c r="A85" s="97"/>
      <c r="B85" s="45"/>
      <c r="C85" s="80"/>
      <c r="D85" s="98"/>
      <c r="E85" s="83"/>
      <c r="F85" s="99"/>
      <c r="G85" s="86"/>
      <c r="H85" s="87"/>
      <c r="I85" s="81"/>
      <c r="J85" s="124"/>
      <c r="K85" s="183"/>
      <c r="L85" s="80"/>
      <c r="M85" s="98"/>
      <c r="N85" s="83"/>
      <c r="O85" s="99"/>
      <c r="P85" s="86"/>
      <c r="Q85" s="87"/>
      <c r="R85" s="81"/>
      <c r="S85" s="124"/>
      <c r="T85" s="183"/>
      <c r="U85" s="80"/>
      <c r="V85" s="98"/>
      <c r="W85" s="83"/>
      <c r="X85" s="99"/>
      <c r="Y85" s="86"/>
      <c r="Z85" s="87"/>
      <c r="AA85" s="81"/>
      <c r="AB85" s="124"/>
      <c r="AC85" s="183"/>
      <c r="AD85" s="80"/>
      <c r="AE85" s="98"/>
      <c r="AF85" s="83"/>
      <c r="AG85" s="99"/>
      <c r="AH85" s="86"/>
      <c r="AI85" s="87"/>
      <c r="AJ85" s="81"/>
      <c r="AK85" s="124"/>
      <c r="AL85" s="183"/>
      <c r="AM85" s="96"/>
    </row>
    <row r="86" spans="1:39" ht="18.75" customHeight="1">
      <c r="A86" s="97"/>
      <c r="B86" s="45"/>
      <c r="C86" s="184">
        <v>1</v>
      </c>
      <c r="D86" s="69">
        <f>IF(ISNUMBER(VLOOKUP(C86,'[1]女子プロ編予選入力 '!$A$290:$Q$337,11,0)),VLOOKUP(C86,'[1]女子プロ編予選入力 '!$A$290:$Q$337,7,0),"")</f>
      </c>
      <c r="E86" s="69">
        <f>IF(ISNUMBER(VLOOKUP(C86,'[1]女子プロ編予選入力 '!$A$290:$Q$337,11,0)),VLOOKUP(C86,'[1]女子プロ編予選入力 '!$A$290:$Q$337,9,0),"")</f>
      </c>
      <c r="F86" s="70">
        <f>IF(ISNUMBER(VLOOKUP(C86,'[1]女子プロ編予選入力 '!$A$290:$Q$337,11,0)),VLOOKUP(C86,'[1]女子プロ編予選入力 '!$A$290:$Q$337,8,0),"")</f>
      </c>
      <c r="G86" s="86"/>
      <c r="H86" s="45">
        <f>IF(ISNUMBER(VLOOKUP(C86,'[1]女子プロ編予選入力 '!$A$290:$Q$337,11,0)),VLOOKUP(C86,'[1]女子プロ編予選入力 '!$A$290:$Q$337,13,0),"")</f>
      </c>
      <c r="I86" s="45"/>
      <c r="J86" s="127"/>
      <c r="K86" s="100"/>
      <c r="L86" s="185">
        <v>2</v>
      </c>
      <c r="M86" s="69">
        <f>IF(ISNUMBER(VLOOKUP(L86,'[1]女子プロ編予選入力 '!$A$290:$Q$337,11,0)),VLOOKUP(L86,'[1]女子プロ編予選入力 '!$A$290:$Q$337,7,0),"")</f>
      </c>
      <c r="N86" s="69">
        <f>IF(ISNUMBER(VLOOKUP(L86,'[1]女子プロ編予選入力 '!$A$290:$Q$337,11,0)),VLOOKUP(L86,'[1]女子プロ編予選入力 '!$A$290:$Q$337,9,0),"")</f>
      </c>
      <c r="O86" s="70">
        <f>IF(ISNUMBER(VLOOKUP(L86,'[1]女子プロ編予選入力 '!$A$290:$Q$337,11,0)),VLOOKUP(L86,'[1]女子プロ編予選入力 '!$A$290:$Q$337,8,0),"")</f>
      </c>
      <c r="P86" s="86"/>
      <c r="Q86" s="45">
        <f>IF(ISNUMBER(VLOOKUP(L86,'[1]女子プロ編予選入力 '!$A$290:$Q$337,11,0)),VLOOKUP(L86,'[1]女子プロ編予選入力 '!$A$290:$Q$337,13,0),"")</f>
      </c>
      <c r="R86" s="45"/>
      <c r="S86" s="127"/>
      <c r="T86" s="100"/>
      <c r="U86" s="184">
        <v>3</v>
      </c>
      <c r="V86" s="69">
        <f>IF(ISNUMBER(VLOOKUP(U86,'[1]女子プロ編予選入力 '!$A$290:$Q$337,11,0)),VLOOKUP(U86,'[1]女子プロ編予選入力 '!$A$290:$Q$337,7,0),"")</f>
      </c>
      <c r="W86" s="69">
        <f>IF(ISNUMBER(VLOOKUP(U86,'[1]女子プロ編予選入力 '!$A$290:$Q$337,11,0)),VLOOKUP(U86,'[1]女子プロ編予選入力 '!$A$290:$Q$337,9,0),"")</f>
      </c>
      <c r="X86" s="70">
        <f>IF(ISNUMBER(VLOOKUP(U86,'[1]女子プロ編予選入力 '!$A$290:$Q$337,11,0)),VLOOKUP(U86,'[1]女子プロ編予選入力 '!$A$290:$Q$337,8,0),"")</f>
      </c>
      <c r="Y86" s="86"/>
      <c r="Z86" s="45">
        <f>IF(ISNUMBER(VLOOKUP(U86,'[1]女子プロ編予選入力 '!$A$290:$Q$337,11,0)),VLOOKUP(U86,'[1]女子プロ編予選入力 '!$A$290:$Q$337,13,0),"")</f>
      </c>
      <c r="AA86" s="45"/>
      <c r="AB86" s="127"/>
      <c r="AC86" s="100"/>
      <c r="AD86" s="184">
        <v>4</v>
      </c>
      <c r="AE86" s="69">
        <f>IF(ISNUMBER(VLOOKUP(AD86,'[1]女子プロ編予選入力 '!$A$290:$Q$337,11,0)),VLOOKUP(AD86,'[1]女子プロ編予選入力 '!$A$290:$Q$337,7,0),"")</f>
      </c>
      <c r="AF86" s="69">
        <f>IF(ISNUMBER(VLOOKUP(AD86,'[1]女子プロ編予選入力 '!$A$290:$Q$337,11,0)),VLOOKUP(AD86,'[1]女子プロ編予選入力 '!$A$290:$Q$337,9,0),"")</f>
      </c>
      <c r="AG86" s="70">
        <f>IF(ISNUMBER(VLOOKUP(AD86,'[1]女子プロ編予選入力 '!$A$290:$Q$337,11,0)),VLOOKUP(AD86,'[1]女子プロ編予選入力 '!$A$290:$Q$337,8,0),"")</f>
      </c>
      <c r="AH86" s="86"/>
      <c r="AI86" s="45">
        <f>IF(ISNUMBER(VLOOKUP(AD86,'[1]女子プロ編予選入力 '!$A$290:$Q$337,11,0)),VLOOKUP(AD86,'[1]女子プロ編予選入力 '!$A$290:$Q$337,13,0),"")</f>
      </c>
      <c r="AJ86" s="45"/>
      <c r="AK86" s="127"/>
      <c r="AL86" s="100"/>
      <c r="AM86" s="96"/>
    </row>
    <row r="87" spans="1:39" ht="18.75" customHeight="1">
      <c r="A87" s="97"/>
      <c r="B87" s="45"/>
      <c r="C87" s="184">
        <v>5</v>
      </c>
      <c r="D87" s="69">
        <f>IF(ISNUMBER(VLOOKUP(C87,'[1]女子プロ編予選入力 '!$A$290:$Q$337,11,0)),VLOOKUP(C87,'[1]女子プロ編予選入力 '!$A$290:$Q$337,7,0),"")</f>
      </c>
      <c r="E87" s="69">
        <f>IF(ISNUMBER(VLOOKUP(C87,'[1]女子プロ編予選入力 '!$A$290:$Q$337,11,0)),VLOOKUP(C87,'[1]女子プロ編予選入力 '!$A$290:$Q$337,9,0),"")</f>
      </c>
      <c r="F87" s="70">
        <f>IF(ISNUMBER(VLOOKUP(C87,'[1]女子プロ編予選入力 '!$A$290:$Q$337,11,0)),VLOOKUP(C87,'[1]女子プロ編予選入力 '!$A$290:$Q$337,8,0),"")</f>
      </c>
      <c r="G87" s="86"/>
      <c r="H87" s="45">
        <f>IF(ISNUMBER(VLOOKUP(C87,'[1]女子プロ編予選入力 '!$A$290:$Q$337,11,0)),VLOOKUP(C87,'[1]女子プロ編予選入力 '!$A$290:$Q$337,13,0),"")</f>
      </c>
      <c r="I87" s="45"/>
      <c r="J87" s="127"/>
      <c r="K87" s="100"/>
      <c r="L87" s="185">
        <v>6</v>
      </c>
      <c r="M87" s="69">
        <f>IF(ISNUMBER(VLOOKUP(L87,'[1]女子プロ編予選入力 '!$A$290:$Q$337,11,0)),VLOOKUP(L87,'[1]女子プロ編予選入力 '!$A$290:$Q$337,7,0),"")</f>
      </c>
      <c r="N87" s="69">
        <f>IF(ISNUMBER(VLOOKUP(L87,'[1]女子プロ編予選入力 '!$A$290:$Q$337,11,0)),VLOOKUP(L87,'[1]女子プロ編予選入力 '!$A$290:$Q$337,9,0),"")</f>
      </c>
      <c r="O87" s="70">
        <f>IF(ISNUMBER(VLOOKUP(L87,'[1]女子プロ編予選入力 '!$A$290:$Q$337,11,0)),VLOOKUP(L87,'[1]女子プロ編予選入力 '!$A$290:$Q$337,8,0),"")</f>
      </c>
      <c r="P87" s="86"/>
      <c r="Q87" s="45">
        <f>IF(ISNUMBER(VLOOKUP(L87,'[1]女子プロ編予選入力 '!$A$290:$Q$337,11,0)),VLOOKUP(L87,'[1]女子プロ編予選入力 '!$A$290:$Q$337,13,0),"")</f>
      </c>
      <c r="R87" s="45"/>
      <c r="S87" s="127"/>
      <c r="T87" s="100"/>
      <c r="U87" s="184">
        <v>7</v>
      </c>
      <c r="V87" s="69">
        <f>IF(ISNUMBER(VLOOKUP(U87,'[1]女子プロ編予選入力 '!$A$290:$Q$337,11,0)),VLOOKUP(U87,'[1]女子プロ編予選入力 '!$A$290:$Q$337,7,0),"")</f>
      </c>
      <c r="W87" s="69">
        <f>IF(ISNUMBER(VLOOKUP(U87,'[1]女子プロ編予選入力 '!$A$290:$Q$337,11,0)),VLOOKUP(U87,'[1]女子プロ編予選入力 '!$A$290:$Q$337,9,0),"")</f>
      </c>
      <c r="X87" s="70">
        <f>IF(ISNUMBER(VLOOKUP(U87,'[1]女子プロ編予選入力 '!$A$290:$Q$337,11,0)),VLOOKUP(U87,'[1]女子プロ編予選入力 '!$A$290:$Q$337,8,0),"")</f>
      </c>
      <c r="Y87" s="86"/>
      <c r="Z87" s="45">
        <f>IF(ISNUMBER(VLOOKUP(U87,'[1]女子プロ編予選入力 '!$A$290:$Q$337,11,0)),VLOOKUP(U87,'[1]女子プロ編予選入力 '!$A$290:$Q$337,13,0),"")</f>
      </c>
      <c r="AA87" s="45"/>
      <c r="AB87" s="127"/>
      <c r="AC87" s="100"/>
      <c r="AD87" s="184">
        <v>8</v>
      </c>
      <c r="AE87" s="69">
        <f>IF(ISNUMBER(VLOOKUP(AD87,'[1]女子プロ編予選入力 '!$A$290:$Q$337,11,0)),VLOOKUP(AD87,'[1]女子プロ編予選入力 '!$A$290:$Q$337,7,0),"")</f>
      </c>
      <c r="AF87" s="69">
        <f>IF(ISNUMBER(VLOOKUP(AD87,'[1]女子プロ編予選入力 '!$A$290:$Q$337,11,0)),VLOOKUP(AD87,'[1]女子プロ編予選入力 '!$A$290:$Q$337,9,0),"")</f>
      </c>
      <c r="AG87" s="70">
        <f>IF(ISNUMBER(VLOOKUP(AD87,'[1]女子プロ編予選入力 '!$A$290:$Q$337,11,0)),VLOOKUP(AD87,'[1]女子プロ編予選入力 '!$A$290:$Q$337,8,0),"")</f>
      </c>
      <c r="AH87" s="86"/>
      <c r="AI87" s="45">
        <f>IF(ISNUMBER(VLOOKUP(AD87,'[1]女子プロ編予選入力 '!$A$290:$Q$337,11,0)),VLOOKUP(AD87,'[1]女子プロ編予選入力 '!$A$290:$Q$337,13,0),"")</f>
      </c>
      <c r="AJ87" s="45"/>
      <c r="AK87" s="127"/>
      <c r="AL87" s="100"/>
      <c r="AM87" s="96"/>
    </row>
    <row r="88" spans="1:39" ht="18.75" customHeight="1">
      <c r="A88" s="97"/>
      <c r="B88" s="45"/>
      <c r="C88" s="80"/>
      <c r="D88" s="98"/>
      <c r="E88" s="83"/>
      <c r="F88" s="99"/>
      <c r="G88" s="86"/>
      <c r="H88" s="87"/>
      <c r="I88" s="45"/>
      <c r="J88" s="127"/>
      <c r="K88" s="100"/>
      <c r="L88" s="80"/>
      <c r="M88" s="98"/>
      <c r="N88" s="83"/>
      <c r="O88" s="99"/>
      <c r="P88" s="86"/>
      <c r="Q88" s="87"/>
      <c r="R88" s="45"/>
      <c r="S88" s="127"/>
      <c r="T88" s="100"/>
      <c r="U88" s="80"/>
      <c r="V88" s="98"/>
      <c r="W88" s="83"/>
      <c r="X88" s="99"/>
      <c r="Y88" s="86"/>
      <c r="Z88" s="87"/>
      <c r="AA88" s="45"/>
      <c r="AB88" s="127"/>
      <c r="AC88" s="100"/>
      <c r="AD88" s="80"/>
      <c r="AE88" s="98"/>
      <c r="AF88" s="83"/>
      <c r="AG88" s="99"/>
      <c r="AH88" s="86"/>
      <c r="AI88" s="87"/>
      <c r="AJ88" s="48"/>
      <c r="AK88" s="140"/>
      <c r="AL88" s="178"/>
      <c r="AM88" s="96"/>
    </row>
    <row r="89" spans="1:39" ht="18.75" customHeight="1">
      <c r="A89" s="97"/>
      <c r="B89" s="45"/>
      <c r="C89" s="80"/>
      <c r="D89" s="98"/>
      <c r="E89" s="83"/>
      <c r="F89" s="99"/>
      <c r="G89" s="86"/>
      <c r="H89" s="87"/>
      <c r="I89" s="45"/>
      <c r="J89" s="127"/>
      <c r="K89" s="100"/>
      <c r="L89" s="80"/>
      <c r="M89" s="98"/>
      <c r="N89" s="83"/>
      <c r="O89" s="99"/>
      <c r="P89" s="86"/>
      <c r="Q89" s="87"/>
      <c r="R89" s="45"/>
      <c r="S89" s="127"/>
      <c r="T89" s="100"/>
      <c r="U89" s="80"/>
      <c r="V89" s="98"/>
      <c r="W89" s="83"/>
      <c r="X89" s="99"/>
      <c r="Y89" s="86"/>
      <c r="Z89" s="87"/>
      <c r="AA89" s="45"/>
      <c r="AB89" s="127"/>
      <c r="AC89" s="100"/>
      <c r="AD89" s="80"/>
      <c r="AE89" s="98"/>
      <c r="AF89" s="83"/>
      <c r="AG89" s="99"/>
      <c r="AH89" s="86"/>
      <c r="AI89" s="87"/>
      <c r="AJ89" s="48"/>
      <c r="AK89" s="140"/>
      <c r="AL89" s="178"/>
      <c r="AM89" s="96"/>
    </row>
    <row r="90" spans="1:39" ht="18.75" customHeight="1">
      <c r="A90" s="97"/>
      <c r="B90" s="45"/>
      <c r="C90" s="80"/>
      <c r="D90" s="98"/>
      <c r="E90" s="83"/>
      <c r="F90" s="99"/>
      <c r="G90" s="86"/>
      <c r="H90" s="87"/>
      <c r="I90" s="45"/>
      <c r="J90" s="127"/>
      <c r="K90" s="100"/>
      <c r="L90" s="80"/>
      <c r="M90" s="98"/>
      <c r="N90" s="83"/>
      <c r="O90" s="99"/>
      <c r="P90" s="86"/>
      <c r="Q90" s="87"/>
      <c r="R90" s="45"/>
      <c r="S90" s="127"/>
      <c r="T90" s="100"/>
      <c r="U90" s="80"/>
      <c r="V90" s="98"/>
      <c r="W90" s="83"/>
      <c r="X90" s="99"/>
      <c r="Y90" s="86"/>
      <c r="Z90" s="87"/>
      <c r="AA90" s="45"/>
      <c r="AB90" s="127"/>
      <c r="AC90" s="100"/>
      <c r="AD90" s="80"/>
      <c r="AE90" s="98"/>
      <c r="AF90" s="83"/>
      <c r="AG90" s="99"/>
      <c r="AH90" s="86"/>
      <c r="AI90" s="87"/>
      <c r="AJ90" s="48"/>
      <c r="AK90" s="140"/>
      <c r="AL90" s="178"/>
      <c r="AM90" s="96"/>
    </row>
    <row r="91" spans="1:39" ht="18.75" customHeight="1">
      <c r="A91" s="79"/>
      <c r="B91" s="45"/>
      <c r="C91" s="80"/>
      <c r="D91" s="98"/>
      <c r="E91" s="83"/>
      <c r="F91" s="99"/>
      <c r="G91" s="86"/>
      <c r="H91" s="87"/>
      <c r="I91" s="45"/>
      <c r="J91" s="127"/>
      <c r="K91" s="100"/>
      <c r="L91" s="80"/>
      <c r="M91" s="98"/>
      <c r="N91" s="83"/>
      <c r="O91" s="99"/>
      <c r="P91" s="86"/>
      <c r="Q91" s="87"/>
      <c r="R91" s="45"/>
      <c r="S91" s="127"/>
      <c r="T91" s="100"/>
      <c r="U91" s="80"/>
      <c r="V91" s="98"/>
      <c r="W91" s="83"/>
      <c r="X91" s="99"/>
      <c r="Y91" s="86"/>
      <c r="Z91" s="87"/>
      <c r="AA91" s="45"/>
      <c r="AB91" s="127"/>
      <c r="AC91" s="100"/>
      <c r="AD91" s="80"/>
      <c r="AE91" s="98"/>
      <c r="AF91" s="83"/>
      <c r="AG91" s="99"/>
      <c r="AH91" s="86"/>
      <c r="AI91" s="87"/>
      <c r="AJ91" s="48"/>
      <c r="AK91" s="140"/>
      <c r="AL91" s="178"/>
      <c r="AM91" s="96"/>
    </row>
    <row r="92" spans="1:39" ht="18.75" customHeight="1" thickBot="1">
      <c r="A92" s="79"/>
      <c r="B92" s="175"/>
      <c r="C92" s="92"/>
      <c r="D92" s="186"/>
      <c r="E92" s="186"/>
      <c r="F92" s="187"/>
      <c r="G92" s="173"/>
      <c r="H92" s="174"/>
      <c r="I92" s="175"/>
      <c r="J92" s="176"/>
      <c r="K92" s="188"/>
      <c r="L92" s="92"/>
      <c r="M92" s="186"/>
      <c r="N92" s="186"/>
      <c r="O92" s="187"/>
      <c r="P92" s="173"/>
      <c r="Q92" s="174"/>
      <c r="R92" s="175"/>
      <c r="S92" s="176"/>
      <c r="T92" s="188"/>
      <c r="U92" s="92"/>
      <c r="V92" s="186"/>
      <c r="W92" s="186"/>
      <c r="X92" s="187"/>
      <c r="Y92" s="173"/>
      <c r="Z92" s="174"/>
      <c r="AA92" s="175"/>
      <c r="AB92" s="176"/>
      <c r="AC92" s="188"/>
      <c r="AD92" s="92"/>
      <c r="AE92" s="186"/>
      <c r="AF92" s="186"/>
      <c r="AG92" s="187"/>
      <c r="AH92" s="173"/>
      <c r="AI92" s="174"/>
      <c r="AJ92" s="189"/>
      <c r="AK92" s="140"/>
      <c r="AL92" s="178"/>
      <c r="AM92" s="96"/>
    </row>
    <row r="93" spans="1:39" ht="18.75" customHeight="1">
      <c r="A93" s="59"/>
      <c r="B93" s="190" t="s">
        <v>68</v>
      </c>
      <c r="C93" s="191">
        <v>1</v>
      </c>
      <c r="D93" s="149" t="s">
        <v>69</v>
      </c>
      <c r="E93" s="72"/>
      <c r="F93" s="150"/>
      <c r="G93" s="151"/>
      <c r="H93" s="72">
        <v>65</v>
      </c>
      <c r="I93" s="72" t="s">
        <v>47</v>
      </c>
      <c r="J93" s="121"/>
      <c r="K93" s="192"/>
      <c r="L93" s="77">
        <v>2</v>
      </c>
      <c r="M93" s="149" t="s">
        <v>55</v>
      </c>
      <c r="N93" s="72"/>
      <c r="O93" s="150"/>
      <c r="P93" s="151"/>
      <c r="Q93" s="72">
        <v>64</v>
      </c>
      <c r="R93" s="72" t="s">
        <v>47</v>
      </c>
      <c r="S93" s="121"/>
      <c r="T93" s="192"/>
      <c r="U93" s="77">
        <v>3</v>
      </c>
      <c r="V93" s="149" t="s">
        <v>49</v>
      </c>
      <c r="W93" s="72"/>
      <c r="X93" s="150"/>
      <c r="Y93" s="151"/>
      <c r="Z93" s="72">
        <v>60</v>
      </c>
      <c r="AA93" s="72" t="s">
        <v>47</v>
      </c>
      <c r="AB93" s="121"/>
      <c r="AC93" s="192"/>
      <c r="AD93" s="77">
        <v>4</v>
      </c>
      <c r="AE93" s="149" t="s">
        <v>51</v>
      </c>
      <c r="AF93" s="72"/>
      <c r="AG93" s="150"/>
      <c r="AH93" s="151"/>
      <c r="AI93" s="72">
        <v>59.5</v>
      </c>
      <c r="AJ93" s="72" t="s">
        <v>47</v>
      </c>
      <c r="AK93" s="142"/>
      <c r="AL93" s="193"/>
      <c r="AM93" s="101"/>
    </row>
    <row r="94" spans="1:39" s="123" customFormat="1" ht="18.75" customHeight="1" thickBot="1">
      <c r="A94" s="63"/>
      <c r="B94" s="155"/>
      <c r="C94" s="194">
        <v>5</v>
      </c>
      <c r="D94" s="156" t="s">
        <v>54</v>
      </c>
      <c r="E94" s="109"/>
      <c r="F94" s="157"/>
      <c r="G94" s="195"/>
      <c r="H94" s="196">
        <v>55.5</v>
      </c>
      <c r="I94" s="196" t="s">
        <v>47</v>
      </c>
      <c r="J94" s="197"/>
      <c r="K94" s="155"/>
      <c r="L94" s="110">
        <v>6</v>
      </c>
      <c r="M94" s="156" t="s">
        <v>52</v>
      </c>
      <c r="N94" s="109"/>
      <c r="O94" s="157"/>
      <c r="P94" s="195"/>
      <c r="Q94" s="196">
        <v>43</v>
      </c>
      <c r="R94" s="196" t="s">
        <v>47</v>
      </c>
      <c r="S94" s="197"/>
      <c r="T94" s="155"/>
      <c r="U94" s="198">
        <v>7</v>
      </c>
      <c r="V94" s="156" t="s">
        <v>50</v>
      </c>
      <c r="W94" s="109"/>
      <c r="X94" s="157"/>
      <c r="Y94" s="195"/>
      <c r="Z94" s="196">
        <v>42</v>
      </c>
      <c r="AA94" s="196" t="s">
        <v>47</v>
      </c>
      <c r="AB94" s="197"/>
      <c r="AC94" s="155"/>
      <c r="AD94" s="198">
        <v>8</v>
      </c>
      <c r="AE94" s="156" t="s">
        <v>53</v>
      </c>
      <c r="AF94" s="109"/>
      <c r="AG94" s="157"/>
      <c r="AH94" s="195"/>
      <c r="AI94" s="196">
        <v>41</v>
      </c>
      <c r="AJ94" s="196" t="s">
        <v>47</v>
      </c>
      <c r="AK94" s="135"/>
      <c r="AL94" s="170"/>
      <c r="AM94" s="107"/>
    </row>
    <row r="95" spans="1:39" s="123" customFormat="1" ht="18.75" customHeight="1">
      <c r="A95" s="59"/>
      <c r="B95" s="190" t="s">
        <v>70</v>
      </c>
      <c r="C95" s="191">
        <v>1</v>
      </c>
      <c r="D95" s="149" t="s">
        <v>49</v>
      </c>
      <c r="E95" s="72"/>
      <c r="F95" s="150"/>
      <c r="G95" s="89"/>
      <c r="H95" s="41">
        <v>172</v>
      </c>
      <c r="I95" s="41" t="s">
        <v>47</v>
      </c>
      <c r="J95" s="135"/>
      <c r="K95" s="170"/>
      <c r="L95" s="77">
        <v>2</v>
      </c>
      <c r="M95" s="149" t="s">
        <v>51</v>
      </c>
      <c r="N95" s="72"/>
      <c r="O95" s="150"/>
      <c r="P95" s="89"/>
      <c r="Q95" s="41">
        <v>147</v>
      </c>
      <c r="R95" s="41" t="s">
        <v>47</v>
      </c>
      <c r="S95" s="135"/>
      <c r="T95" s="170"/>
      <c r="U95" s="68">
        <v>3</v>
      </c>
      <c r="V95" s="149" t="s">
        <v>50</v>
      </c>
      <c r="W95" s="72"/>
      <c r="X95" s="150"/>
      <c r="Y95" s="89"/>
      <c r="Z95" s="41">
        <v>129</v>
      </c>
      <c r="AA95" s="41" t="s">
        <v>47</v>
      </c>
      <c r="AB95" s="135"/>
      <c r="AC95" s="170"/>
      <c r="AD95" s="68">
        <v>4</v>
      </c>
      <c r="AE95" s="149" t="s">
        <v>52</v>
      </c>
      <c r="AF95" s="72"/>
      <c r="AG95" s="150"/>
      <c r="AH95" s="89"/>
      <c r="AI95" s="41">
        <v>109</v>
      </c>
      <c r="AJ95" s="41" t="s">
        <v>47</v>
      </c>
      <c r="AK95" s="140"/>
      <c r="AL95" s="178"/>
      <c r="AM95" s="85"/>
    </row>
    <row r="96" spans="1:39" s="123" customFormat="1" ht="18.75" customHeight="1" thickBot="1">
      <c r="A96" s="63"/>
      <c r="B96" s="155"/>
      <c r="C96" s="194">
        <v>5</v>
      </c>
      <c r="D96" s="156" t="s">
        <v>55</v>
      </c>
      <c r="E96" s="109"/>
      <c r="F96" s="157"/>
      <c r="G96" s="113"/>
      <c r="H96" s="109">
        <v>106</v>
      </c>
      <c r="I96" s="109" t="s">
        <v>47</v>
      </c>
      <c r="J96" s="159"/>
      <c r="K96" s="180"/>
      <c r="L96" s="110">
        <v>6</v>
      </c>
      <c r="M96" s="156" t="s">
        <v>54</v>
      </c>
      <c r="N96" s="109"/>
      <c r="O96" s="157"/>
      <c r="P96" s="113"/>
      <c r="Q96" s="109">
        <v>105</v>
      </c>
      <c r="R96" s="109" t="s">
        <v>47</v>
      </c>
      <c r="S96" s="159"/>
      <c r="T96" s="180"/>
      <c r="U96" s="110">
        <v>7</v>
      </c>
      <c r="V96" s="156" t="s">
        <v>53</v>
      </c>
      <c r="W96" s="109"/>
      <c r="X96" s="157"/>
      <c r="Y96" s="113"/>
      <c r="Z96" s="109">
        <v>92</v>
      </c>
      <c r="AA96" s="109" t="s">
        <v>47</v>
      </c>
      <c r="AB96" s="159"/>
      <c r="AC96" s="180"/>
      <c r="AD96" s="110">
        <v>8</v>
      </c>
      <c r="AE96" s="156" t="s">
        <v>69</v>
      </c>
      <c r="AF96" s="109"/>
      <c r="AG96" s="157"/>
      <c r="AH96" s="113"/>
      <c r="AI96" s="109">
        <v>86</v>
      </c>
      <c r="AJ96" s="109" t="s">
        <v>47</v>
      </c>
      <c r="AK96" s="163"/>
      <c r="AL96" s="181"/>
      <c r="AM96" s="118"/>
    </row>
  </sheetData>
  <sheetProtection sheet="1"/>
  <mergeCells count="42">
    <mergeCell ref="AG55:AG56"/>
    <mergeCell ref="AH55:AJ56"/>
    <mergeCell ref="W55:W56"/>
    <mergeCell ref="X55:X56"/>
    <mergeCell ref="Y55:AA56"/>
    <mergeCell ref="AD55:AD56"/>
    <mergeCell ref="AE55:AE56"/>
    <mergeCell ref="AF55:AF56"/>
    <mergeCell ref="M55:M56"/>
    <mergeCell ref="N55:N56"/>
    <mergeCell ref="O55:O56"/>
    <mergeCell ref="P55:R56"/>
    <mergeCell ref="U55:U56"/>
    <mergeCell ref="V55:V56"/>
    <mergeCell ref="AF8:AF9"/>
    <mergeCell ref="AG8:AG9"/>
    <mergeCell ref="AH8:AJ9"/>
    <mergeCell ref="A55:B56"/>
    <mergeCell ref="C55:C56"/>
    <mergeCell ref="D55:D56"/>
    <mergeCell ref="E55:E56"/>
    <mergeCell ref="F55:F56"/>
    <mergeCell ref="G55:I56"/>
    <mergeCell ref="L55:L56"/>
    <mergeCell ref="V8:V9"/>
    <mergeCell ref="W8:W9"/>
    <mergeCell ref="X8:X9"/>
    <mergeCell ref="Y8:AA9"/>
    <mergeCell ref="AD8:AD9"/>
    <mergeCell ref="AE8:AE9"/>
    <mergeCell ref="L8:L9"/>
    <mergeCell ref="M8:M9"/>
    <mergeCell ref="N8:N9"/>
    <mergeCell ref="O8:O9"/>
    <mergeCell ref="P8:R9"/>
    <mergeCell ref="U8:U9"/>
    <mergeCell ref="A8:B9"/>
    <mergeCell ref="C8:C9"/>
    <mergeCell ref="D8:D9"/>
    <mergeCell ref="E8:E9"/>
    <mergeCell ref="F8:F9"/>
    <mergeCell ref="G8:I9"/>
  </mergeCells>
  <conditionalFormatting sqref="L10 L13 L16 L19 L25 L31 L37 L66 L72 L75 L78 L86 L57 L81 L40">
    <cfRule type="cellIs" priority="7" dxfId="14" operator="notEqual" stopIfTrue="1">
      <formula>2</formula>
    </cfRule>
  </conditionalFormatting>
  <conditionalFormatting sqref="L11 L14 L17 L20 L26 L32 L38 L67 L73 L76 L79 L87 L61 L83 L44">
    <cfRule type="cellIs" priority="6" dxfId="14" operator="notEqual" stopIfTrue="1">
      <formula>6</formula>
    </cfRule>
  </conditionalFormatting>
  <conditionalFormatting sqref="C11 C14 C17 C20 C26 C32 C38 C44 C61 C67 C73 C76 C79 C83 C87">
    <cfRule type="cellIs" priority="5" dxfId="14" operator="notEqual" stopIfTrue="1">
      <formula>5</formula>
    </cfRule>
  </conditionalFormatting>
  <conditionalFormatting sqref="U10 U13 U16 U19 U25 U31 U37 U72 U75 U78 U86 U81 U57 U40 U66">
    <cfRule type="cellIs" priority="4" dxfId="14" operator="notEqual" stopIfTrue="1">
      <formula>3</formula>
    </cfRule>
  </conditionalFormatting>
  <conditionalFormatting sqref="U11 U14 U17 U20 U26 U32 U38 U73 U76 U79 U87 U44 U61 U83 U67">
    <cfRule type="cellIs" priority="3" dxfId="14" operator="notEqual" stopIfTrue="1">
      <formula>7</formula>
    </cfRule>
  </conditionalFormatting>
  <conditionalFormatting sqref="AD10 AD13 AD16 AD19 AD25 AD31 AD37 AD66 AD72 AD75 AD78 AD86 AD81 AD57 AD40">
    <cfRule type="cellIs" priority="2" dxfId="14" operator="notEqual" stopIfTrue="1">
      <formula>4</formula>
    </cfRule>
  </conditionalFormatting>
  <conditionalFormatting sqref="AD11 AD14 AD17 AD20 AD26 AD32 AD38 AD67 AD73 AD76 AD79 AD87 AD44 AD61 AD83 C68">
    <cfRule type="cellIs" priority="1" dxfId="14" operator="notEqual" stopIfTrue="1">
      <formula>8</formula>
    </cfRule>
  </conditionalFormatting>
  <printOptions horizontalCentered="1" verticalCentered="1"/>
  <pageMargins left="0" right="0" top="0.3937007874015748" bottom="0" header="0" footer="0"/>
  <pageSetup horizontalDpi="600" verticalDpi="600" orientation="landscape" paperSize="9" scale="65" r:id="rId1"/>
  <rowBreaks count="1" manualBreakCount="1">
    <brk id="47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yousuke</dc:creator>
  <cp:keywords/>
  <dc:description/>
  <cp:lastModifiedBy>yousuke</cp:lastModifiedBy>
  <dcterms:created xsi:type="dcterms:W3CDTF">2012-06-03T09:17:39Z</dcterms:created>
  <dcterms:modified xsi:type="dcterms:W3CDTF">2012-06-23T21:52:45Z</dcterms:modified>
  <cp:category/>
  <cp:version/>
  <cp:contentType/>
  <cp:contentStatus/>
</cp:coreProperties>
</file>